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ernovayaIS\Desktop\"/>
    </mc:Choice>
  </mc:AlternateContent>
  <bookViews>
    <workbookView xWindow="0" yWindow="0" windowWidth="23040" windowHeight="10845"/>
  </bookViews>
  <sheets>
    <sheet name="Лист1" sheetId="1" r:id="rId1"/>
  </sheets>
  <externalReferences>
    <externalReference r:id="rId2"/>
  </externalReferences>
  <definedNames>
    <definedName name="_xlnm.Print_Area" localSheetId="0">Лист1!$A$1:$F$150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5" i="1" l="1"/>
  <c r="E149" i="1" l="1"/>
  <c r="E144" i="1"/>
  <c r="E127" i="1"/>
  <c r="E118" i="1"/>
  <c r="E105" i="1"/>
  <c r="E98" i="1"/>
  <c r="E91" i="1"/>
  <c r="E85" i="1"/>
  <c r="E74" i="1"/>
  <c r="E65" i="1"/>
  <c r="E55" i="1"/>
  <c r="E51" i="1"/>
  <c r="E44" i="1"/>
  <c r="E35" i="1"/>
  <c r="E19" i="1"/>
  <c r="E15" i="1"/>
  <c r="E11" i="1"/>
  <c r="E10" i="1"/>
  <c r="E9" i="1"/>
  <c r="E8" i="1"/>
  <c r="E7" i="1"/>
  <c r="E150" i="1" l="1"/>
  <c r="E13" i="1" l="1"/>
  <c r="E12" i="1"/>
  <c r="E104" i="1" l="1"/>
  <c r="E47" i="1" l="1"/>
  <c r="E48" i="1"/>
  <c r="E49" i="1"/>
  <c r="E50" i="1"/>
  <c r="E46" i="1"/>
  <c r="E77" i="1" l="1"/>
  <c r="E81" i="1" l="1"/>
  <c r="E76" i="1"/>
  <c r="E120" i="1" l="1"/>
  <c r="E132" i="1"/>
  <c r="H5" i="1" l="1"/>
  <c r="I5" i="1"/>
  <c r="G5" i="1"/>
  <c r="J107" i="1"/>
  <c r="E14" i="1"/>
  <c r="J146" i="1" l="1"/>
  <c r="E147" i="1"/>
  <c r="E148" i="1"/>
  <c r="E146" i="1"/>
  <c r="E28" i="1" l="1"/>
  <c r="E115" i="1" l="1"/>
  <c r="E116" i="1"/>
  <c r="E117" i="1"/>
  <c r="B76" i="1"/>
  <c r="B79" i="1"/>
  <c r="B80" i="1"/>
  <c r="B81" i="1"/>
  <c r="B82" i="1"/>
  <c r="B84" i="1"/>
  <c r="E111" i="1"/>
  <c r="E59" i="1" l="1"/>
  <c r="E123" i="1"/>
  <c r="E122" i="1"/>
  <c r="J129" i="1" l="1"/>
  <c r="J16" i="1"/>
  <c r="J119" i="1" l="1"/>
  <c r="J37" i="1"/>
  <c r="E42" i="1"/>
  <c r="E43" i="1"/>
  <c r="J87" i="1" l="1"/>
  <c r="J46" i="1" l="1"/>
  <c r="E78" i="1" l="1"/>
  <c r="E18" i="1" l="1"/>
  <c r="E53" i="1" l="1"/>
  <c r="E88" i="1" l="1"/>
  <c r="E62" i="1" l="1"/>
  <c r="E61" i="1" l="1"/>
  <c r="E87" i="1" l="1"/>
  <c r="J8" i="1" l="1"/>
  <c r="E89" i="1" l="1"/>
  <c r="E90" i="1"/>
  <c r="E29" i="1" l="1"/>
  <c r="E67" i="1" l="1"/>
  <c r="E34" i="1" l="1"/>
  <c r="E32" i="1"/>
  <c r="J137" i="1" l="1"/>
  <c r="J113" i="1"/>
  <c r="J100" i="1"/>
  <c r="J93" i="1"/>
  <c r="J79" i="1"/>
  <c r="J67" i="1"/>
  <c r="J61" i="1"/>
  <c r="J57" i="1"/>
  <c r="J52" i="1"/>
  <c r="J32" i="1"/>
  <c r="J25" i="1"/>
  <c r="J21" i="1"/>
  <c r="J5" i="1" l="1"/>
  <c r="E138" i="1" l="1"/>
  <c r="E139" i="1"/>
  <c r="E140" i="1"/>
  <c r="E141" i="1"/>
  <c r="E142" i="1"/>
  <c r="E143" i="1"/>
  <c r="E137" i="1"/>
  <c r="E100" i="1" l="1"/>
  <c r="E102" i="1"/>
  <c r="E130" i="1" l="1"/>
  <c r="E129" i="1"/>
  <c r="E131" i="1"/>
  <c r="E133" i="1"/>
  <c r="E134" i="1"/>
  <c r="E124" i="1" l="1"/>
  <c r="E125" i="1"/>
  <c r="E121" i="1"/>
  <c r="E17" i="1" l="1"/>
  <c r="E79" i="1" l="1"/>
  <c r="E101" i="1" l="1"/>
  <c r="E94" i="1"/>
  <c r="E96" i="1"/>
  <c r="E93" i="1"/>
  <c r="E82" i="1"/>
  <c r="E83" i="1"/>
  <c r="E84" i="1"/>
  <c r="E80" i="1"/>
  <c r="E72" i="1"/>
  <c r="E73" i="1"/>
  <c r="E69" i="1"/>
  <c r="E70" i="1"/>
  <c r="E71" i="1"/>
  <c r="E68" i="1"/>
  <c r="E64" i="1"/>
  <c r="E63" i="1"/>
  <c r="E54" i="1"/>
  <c r="E38" i="1"/>
  <c r="E39" i="1"/>
  <c r="E40" i="1"/>
  <c r="E41" i="1"/>
  <c r="E26" i="1"/>
  <c r="E27" i="1"/>
  <c r="E22" i="1"/>
  <c r="E23" i="1"/>
  <c r="E21" i="1"/>
  <c r="E113" i="1"/>
  <c r="E114" i="1"/>
  <c r="E30" i="1" l="1"/>
  <c r="E24" i="1"/>
</calcChain>
</file>

<file path=xl/sharedStrings.xml><?xml version="1.0" encoding="utf-8"?>
<sst xmlns="http://schemas.openxmlformats.org/spreadsheetml/2006/main" count="152" uniqueCount="141">
  <si>
    <t>№ п/п</t>
  </si>
  <si>
    <t>Показатели</t>
  </si>
  <si>
    <t>% достижения</t>
  </si>
  <si>
    <t>Развитие образования</t>
  </si>
  <si>
    <t>Социальное и демографическое развитие</t>
  </si>
  <si>
    <t>Культурное пространство города Пыть-Яха</t>
  </si>
  <si>
    <t>Развитие физической культуры и спорта в городе Пыть-Яхе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</si>
  <si>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</si>
  <si>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Поддержка занятости населения в городе Пыть-Яхе</t>
  </si>
  <si>
    <t>Доля инвалидов, трудоустроенных в организации муниципального сектора экономики, к общему числу трудоустроенных инвалидов (на конец года), %</t>
  </si>
  <si>
    <t>Развитие агропромышленного комплекса в городе Пыть-Яхе</t>
  </si>
  <si>
    <t>Уровень обеспеченности собственной продукцией населения города Пыть-Яха от норматива потребления продукции, %. Показатель достигается по итогам года:</t>
  </si>
  <si>
    <t>- мясо и мясопродукты (в пересчете на мясо)</t>
  </si>
  <si>
    <t>- молоко и молокопродукты (в пересчете на молоко)</t>
  </si>
  <si>
    <t>Развитие жилищной сферы</t>
  </si>
  <si>
    <t>Общий объем ввода жилья, тыс. кв.м. в год</t>
  </si>
  <si>
    <t>Обратный показатель.</t>
  </si>
  <si>
    <t>Количество семей, улучшивших жилищные условия, тыс. семей</t>
  </si>
  <si>
    <t>Жилищно-коммунальный комплекс и городская среда</t>
  </si>
  <si>
    <t xml:space="preserve">Доля населения муниципального образования городской округ город Пыть-Ях, обеспеченного качественной питьевой водой из систем централизованного водоснабжения, % </t>
  </si>
  <si>
    <t>Профилактика правонарушений в городе Пыть-Яхе</t>
  </si>
  <si>
    <t>Укрепление межнационального и межконфессионального согласия, профилактика экстремизма</t>
  </si>
  <si>
    <t xml:space="preserve">Доля граждан, положительно оценивающих состояние межнациональных отношений в муниципальном образовании городской округ город Пыть-Ях, в общем количестве граждан, % </t>
  </si>
  <si>
    <t>Количество участников мероприятий, направленных на укрепление общероссийского гражданского единства, тыс. человек</t>
  </si>
  <si>
    <t>Доля обеспеченности средствами антитеррористической защищенности объектов, находящихся в ведении муниципального образования (%)</t>
  </si>
  <si>
    <t>Безопасность жизнедеятельности</t>
  </si>
  <si>
    <t>Развитие экономического потенциала города Пыть-Яха</t>
  </si>
  <si>
    <t xml:space="preserve">Доля потребительских споров, разрешенных в досудебном и внесудебном порядке, в общем количестве споров с участием потребителей, % </t>
  </si>
  <si>
    <t>Цифровое развитие города Пыть-Яха</t>
  </si>
  <si>
    <t>Разработка и информационно-техническая поддержка официальных сайтов администрации города Пыть-Яха и Думы города Пыть-Яха (шт.)</t>
  </si>
  <si>
    <t>Приобретение и (или) сопровождение программного обеспечения в соответствующем году (шт.)</t>
  </si>
  <si>
    <t>Доля модернизации и обеспечения оборудованием (%)</t>
  </si>
  <si>
    <t>Современная транспортная система города Пыть-Яха</t>
  </si>
  <si>
    <t>Управление муниципальными финансами в городе Пыть-Яхе</t>
  </si>
  <si>
    <t>Развитие гражданского общества в городе Пыть-Яхе</t>
  </si>
  <si>
    <t>Количество социально значимых проектов социально ориентированных некоммерческих организаций (ед.)</t>
  </si>
  <si>
    <t>Объем информационной поддержки проектов социально ориентированных некоммерческих организаций, получивших поддержку за счет средств бюджета города Пыть-Яха на оказание социально значимых услуг и реализацию социально значимых программ (проектов) (ед.)</t>
  </si>
  <si>
    <t>Доля информационных сообщений в средствах массовой информации, отражающих деятельность органов местного самоуправления города Пыть-Яха (%)</t>
  </si>
  <si>
    <t>Управление муниципальным имуществом</t>
  </si>
  <si>
    <t>Обеспечение содержания и эксплуатации муниципального имущества (%)</t>
  </si>
  <si>
    <t>Развитие муниципальной службы в городе Пыть-Яхе</t>
  </si>
  <si>
    <t>Содержание городских территорий, озеленение и благоустройство</t>
  </si>
  <si>
    <t>Примечание</t>
  </si>
  <si>
    <t xml:space="preserve">Средний процент достижения целевых показателей в целом по всем программам </t>
  </si>
  <si>
    <t>Соблюдение ограничений по предельному размеру резервного фонда Администрации города, установленного Бюджетным Кодексом Российской Федерации, да/нет</t>
  </si>
  <si>
    <t>да</t>
  </si>
  <si>
    <t>Стоимостная доля закупаемого и (или) арендуемого исполнительными органами муниципального образования, отечественного программного обеспечения (%)</t>
  </si>
  <si>
    <t>Приложение №2</t>
  </si>
  <si>
    <t>Целевые показатели муниципальных программ</t>
  </si>
  <si>
    <t>более 50</t>
  </si>
  <si>
    <t>менее 50</t>
  </si>
  <si>
    <t>достигнуто 100</t>
  </si>
  <si>
    <t>Удельный вес неиспользуемого недвижимого имущества в общем количестве   недвижимого имущества муниципального образования, в %</t>
  </si>
  <si>
    <t xml:space="preserve">Экологическая безопасность </t>
  </si>
  <si>
    <t>Количество выставочно-ярмарочных мероприятий, ед.</t>
  </si>
  <si>
    <t>Показатель рассчитывается по итогам года</t>
  </si>
  <si>
    <t>&gt;75</t>
  </si>
  <si>
    <t>Показатель обратный</t>
  </si>
  <si>
    <t>Количество животных без владельцев, прошедших отлов, транспортировку, регистрацию, учет, содержание, лечение (вакцинацию)</t>
  </si>
  <si>
    <t>Производство (реализация) мяса (скот на убой) в живом весе (КРС и свиньи), тн.</t>
  </si>
  <si>
    <t>Производство молока в хозяйствах всех категорий, тн.</t>
  </si>
  <si>
    <t>Число посещений культурных мероприятий (тыс. единиц)</t>
  </si>
  <si>
    <t>Общая площадь жилых помещений, приходящихся в среднем на 1 жителя, кв. м</t>
  </si>
  <si>
    <t>Количество квадратных метров расселенного аварийного жилищного фонда, тыс. кв.</t>
  </si>
  <si>
    <t>Количество семей, расселенных из аварийного жилищного фонда, семей</t>
  </si>
  <si>
    <t>Качество городской среды, %</t>
  </si>
  <si>
    <t>План на 2022 год</t>
  </si>
  <si>
    <t xml:space="preserve">Определяется по информации, представленной Департаментом общественных и внешних связей Ханты-Мансийского автономного округа – Югры, на основании результатов социологического исследования «О состоянии межнациональных и межконфессиональных отношений в Ханты-Мансийском автономном округе – Югре. </t>
  </si>
  <si>
    <t>Численность участников мероприятий, направленных на этнокультурное развитие народов России, проживающих в муниципальном образовании городской округ город Пыть-Ях, тыс. человек</t>
  </si>
  <si>
    <t>Доля объектов недвижимого имущества, на которые зарегистрировано право собственности, в общем количестве объектов недвижимости, находящихся в муниципальной собственности, за исключением земельных участков, %</t>
  </si>
  <si>
    <t>Доля предоставленного субъектами малого и среднего предпринимательства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</si>
  <si>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Доля предоставленного социально ориентированным некоммерческим организациям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</si>
  <si>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Обеспечение имущественной основы деятельности органов местного самоуправления, ед</t>
  </si>
  <si>
    <t>Общая распространенность наркомании (на 100 тыс. населения), ед.</t>
  </si>
  <si>
    <t>Отношение объема муниципального долга городского округа к общему объему доходов бюджета города</t>
  </si>
  <si>
    <t>&lt; 50%</t>
  </si>
  <si>
    <t>Предельный объем расходов на обслуживание муниципального долга</t>
  </si>
  <si>
    <t>&lt; 5%</t>
  </si>
  <si>
    <t>Соблюдение условий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</si>
  <si>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>Доля граждан, трудоустроенных в организациях муниципального сектора экономики к общему числу трудоустроенных граждан (на конец года), %</t>
  </si>
  <si>
    <t>Численность пострадавших в результате несчастных случаев на производстве с утратой трудоспособности на 1 рабочий день и более, человек.</t>
  </si>
  <si>
    <t>Количество форм непосредственного осуществления местного самоуправления и участия населения в осуществлении местного самоуправления в городе Пыть-Яхе и случаев их применения (ед.)</t>
  </si>
  <si>
    <t>Количество инициативных проектов, реализованных из местного бюджета с привлечением инициативных платежей (ед.)</t>
  </si>
  <si>
    <t>Доля наружных источников противопожарного водоснабжения находящихся в исправном состоянии, %.</t>
  </si>
  <si>
    <t>Доля прочищенных и обновленных минерализованных полос и противопожарных разрывов на 100 %</t>
  </si>
  <si>
    <t>Обеспеченность готовности к реагированию на угрозу или возникновение чрезвычайных ситуаций, эффективности взаимодействия привлекаемых служб и средств для предупреждения и ликвидации чрезвычайных ситуаций на территории городского округа на 100 %.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</si>
  <si>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получением, %</t>
  </si>
  <si>
    <t>Доля реализованных мероприятий по укреплению общественного здоровья населения города Пыть-Яха, %</t>
  </si>
  <si>
    <t>Доля граждан, систематически занимающихся физической культурой и спортом, %</t>
  </si>
  <si>
    <t>Доля негосударственных, в том числе некоммерческих, организаций, предоставляющих услуги в сфере физической культуры и спорта, в общем числе организаций, предоставляющих услуги в сфере физической культуры и спорта (%)</t>
  </si>
  <si>
    <t>Доля доступных для инвалидов и других маломобильных групп населения объектов физической культуры и спорта в общем количестве объектов физической культуры и спорта (%)</t>
  </si>
  <si>
    <t>Объем пассажирских перевозок автомобильным транспортом в внутригородском сообщении, тыс. чел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</si>
  <si>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км</t>
  </si>
  <si>
    <t>Доля автомобильных дорог общего пользования местного значения, соответствующих нормативным требованиям, %</t>
  </si>
  <si>
    <t>Количество погибших в дорожно-транспортных происшествиях (чел./100тыс. чел)</t>
  </si>
  <si>
    <t>Доля объектов транспортной инфраструктуры, доступных для инвалидов и других маломобильных групп населения, в общем количестве объектов транспортной инфраструктуры, %</t>
  </si>
  <si>
    <t>Устойчивое развитие коренных малочисленных народов Севера</t>
  </si>
  <si>
    <t>Количество участников мероприятий, направленных на сохранение культуры и традиций коренных малочисленных народов Севера, человек (ежегодно)</t>
  </si>
  <si>
    <t>Доля граждан из числа коренных малочисленных народов Севера, удовлетворённых качеством реализуемых мероприятий, направленных на поддержку социального развития коренных малочисленных народов, в общем количестве опрошенных лиц, относящихся к коренных малочисленных народов Севера, %</t>
  </si>
  <si>
    <t>Количество мероприятий, направленных на создание комфортной туристской информационной среды, единиц (ежегодно)</t>
  </si>
  <si>
    <t xml:space="preserve"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% к базовому году </t>
  </si>
  <si>
    <t>Численность занятых в сфере малого и среднего предпринимательства, включая индивидуальных предпринимателей и самозанятых, тыс.чел.</t>
  </si>
  <si>
    <t>Увеличение количества проведенных мероприятий по правовому просвещению и информированию в сфере защиты прав потребителей, ед.</t>
  </si>
  <si>
    <t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%</t>
  </si>
  <si>
    <t>Доля лиц, назначенных на должности из кадрового резерва, резерва управленческих кадров, по результатам конкурса на замещение вакантных должностей муниципальной службы, от общего количества назначений на вакантные должности, %</t>
  </si>
  <si>
    <t>Доля муниципальных служащих, соблюдающих ограничения и запреты, требования к служебному поведению, %</t>
  </si>
  <si>
    <t>Доля освоенных денежных средств на материально-техническое и организационное обеспечение деятельности органов местного самоуправления города Пыть-Яха и муниципальных учреждений города, %</t>
  </si>
  <si>
    <t>Уровень выполнения договорных обязательств по материально-техническому и организационному обеспечению деятельности органов местного самоуправления города Пыть-Яха и муниципальных учреждений города, %</t>
  </si>
  <si>
    <t>Количество совершаемых органами ЗАГС юридически значимых действий, ед.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</si>
  <si>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%</t>
  </si>
  <si>
    <t>Доступность дошкольного образования для детей в возрасте от 1,5 до 3 лет, %</t>
  </si>
  <si>
    <t>Доля детей в возрасте от 5 до 18 лет, охваченных дополнительным образованием, %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</si>
  <si>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муниципальных учреждений в добровольческую (волонтерскую) деятельность, млн. человек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</si>
  <si>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организаций, %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</si>
  <si>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%</t>
  </si>
  <si>
    <t>Доля обучающихся в муниципальных общеобразовательных организациях, занимающихся во вторую смену, в общей численности обучающихся в муниципальных общеобразовательных организациях (%)</t>
  </si>
  <si>
    <t>Отношение среднего балла единого государственного экзамена (далее - ЕГЭ) (в расчете на 1 предмет) в 10% общеобразовательных организаций с лучшими результатами ЕГЭ к среднему баллу ЕГЭ (в расчете на 1 предмет) в 10% общеобразовательных организаций с худшими результатами ЕГЭ (раз)</t>
  </si>
  <si>
    <t>Доля освещенных улиц в общей протяженности уличной сети города, ежегодно,  %</t>
  </si>
  <si>
    <t>Площадь содержания  лесов и зеленых насаждений на территории городского округа, ежегодно, га</t>
  </si>
  <si>
    <t>Площадь содержания городского кладбища, ежегодно, м2</t>
  </si>
  <si>
    <t>Количество выполненных мероприятий по обустройству мест массового отдыха жителей (праздничное, новогоднее оформление территорий), ежегодно, ед</t>
  </si>
  <si>
    <t>Площадь территорий города, убираемых механизированным и ручным способом, ежегодно, м2</t>
  </si>
  <si>
    <t>Содержание, текущий ремонт и обслуживание объектов благоустройства    (городской фонтан, детские игровые (спортивные) комплексы, площадки) ежегодно, ед.</t>
  </si>
  <si>
    <t>Участие в региональных конкурсах благоустройства территорий и реализация местных проектов инициативного бюджетирования,  ед.</t>
  </si>
  <si>
    <t>Доля доступных для инвалидов и других маломобильных групп населения объектов культуры в общем количестве объектов культуры (%)</t>
  </si>
  <si>
    <t xml:space="preserve">Обратный показатель. </t>
  </si>
  <si>
    <t>Количество обученных специалистов, уполномоченных решать задачи в сфере ГО и ЧС, чел.</t>
  </si>
  <si>
    <t>Количество изготовленных, приобретенных и распространенных     памяток, брошюр, плакатов, шт.</t>
  </si>
  <si>
    <t>Количество размещенной в средствах массовой информации аудио, видео и печатной информации по обучению населения в сфере защиты населения и территории от угроз природного и техногенного характера, шт.</t>
  </si>
  <si>
    <t>Изготовление и установка информационных знаков по безопасности на водных объектах, шт</t>
  </si>
  <si>
    <t>Показатель определяется по итогам года</t>
  </si>
  <si>
    <t>Протяженность очищенной прибрежной полосы водных объектов, км.</t>
  </si>
  <si>
    <t>Доля населения, вовлеченного в эколого-просветительские и природоохранные мероприятия, от общего количества населения города, %</t>
  </si>
  <si>
    <t>Количество контейнерных площадок, находящихся в муниципальной собственности (бесхозные), шт.</t>
  </si>
  <si>
    <t>Средний срок простоя государственных и муниципальных систем в результате компьютерных атак до 1 часа (час)</t>
  </si>
  <si>
    <t xml:space="preserve"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 (человек) </t>
  </si>
  <si>
    <t>Увеличение расчета показателя достигнуто в связи с внесением изменений в Постановление Правительства Ханты-Мансийского автономного округа- Югры от 29.12.2020 № 643-п «О мерах по реализации государственной программы «Ханты-Мансийского автономного округа-Югры «Развитие жилищной сферы» в редакции от 22.04.2022 № 160-п</t>
  </si>
  <si>
    <t xml:space="preserve">Уровень преступности на улицах и общественных местах (число зарегистрированных преступлений на 100 тыс. человек населения), ед </t>
  </si>
  <si>
    <t>Количество сформированных земельных участков</t>
  </si>
  <si>
    <t>Факт на 01.07.2022</t>
  </si>
  <si>
    <r>
      <t xml:space="preserve">                                                                        </t>
    </r>
    <r>
      <rPr>
        <sz val="14"/>
        <rFont val="Times New Roman"/>
        <family val="1"/>
        <charset val="204"/>
      </rPr>
      <t xml:space="preserve"> Пояснительная записка 
                                                                 по итогам 2 квартала 2022 года</t>
    </r>
    <r>
      <rPr>
        <sz val="14"/>
        <color rgb="FFFF0000"/>
        <rFont val="Times New Roman"/>
        <family val="1"/>
        <charset val="204"/>
      </rPr>
      <t xml:space="preserve">
        </t>
    </r>
    <r>
      <rPr>
        <sz val="14"/>
        <rFont val="Times New Roman"/>
        <family val="1"/>
        <charset val="204"/>
      </rPr>
      <t xml:space="preserve"> В течение 2 квартала 2022 года в городе осуществляли реализацию 21 муниципальная программа.
         Исполнение по муниципальным программам за отчетный период за счет бюджетных средств составило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1 845 184,6 тысяч рублей, что составляет:</t>
    </r>
    <r>
      <rPr>
        <sz val="14"/>
        <color rgb="FFFF0000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>- 42,9% - к плану по бюджету на 2022 год;
- 99,5% - к общей сумме поступивших средств из федерального, окружного бюджетов в 2022 году, местному бюджету по состоянию на 01.07.2022 года.</t>
    </r>
    <r>
      <rPr>
        <sz val="14"/>
        <color rgb="FFFF0000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Из 21 муниципальной программы:
</t>
    </r>
    <r>
      <rPr>
        <sz val="14"/>
        <color theme="1"/>
        <rFont val="Times New Roman"/>
        <family val="1"/>
        <charset val="204"/>
      </rPr>
      <t>Исполнение ниже 50% к плану по бюджету по 14 программам (</t>
    </r>
    <r>
      <rPr>
        <sz val="14"/>
        <rFont val="Times New Roman"/>
        <family val="1"/>
        <charset val="204"/>
      </rPr>
      <t>социальное и демографическое развитие, развитие физической культуры и спорта, поддержка занятости населения,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развитие жилищной сферы, жилищно-коммунальный комплекс и городская среда, профилактика правонарушений,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укрепление межнационального и межконфессионального согласия, экологическая безопасность, цифровое развитие, современная транспортная система, управление муниципальными финансами, развитие гражданского общества,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управление муниципальным имуществом,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содержание городских территорий, озеленение и благоустройство)</t>
    </r>
    <r>
      <rPr>
        <sz val="14"/>
        <color theme="1"/>
        <rFont val="Times New Roman"/>
        <family val="1"/>
        <charset val="204"/>
      </rPr>
      <t>.</t>
    </r>
    <r>
      <rPr>
        <sz val="14"/>
        <color rgb="FFFF0000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>Оценка степени достижения целевых показателей проведена по 101 показателю:</t>
    </r>
    <r>
      <rPr>
        <sz val="14"/>
        <color rgb="FFFF0000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­ по 44 показателям достигнуто запланированное годовое значение;
­ по 57 показателям средний процент достижения составил 48,3%.
</t>
    </r>
    <r>
      <rPr>
        <sz val="14"/>
        <color rgb="FFFF000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</si>
</sst>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;[Red]0.0"/>
    <numFmt numFmtId="166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vertical="top"/>
    </xf>
    <xf numFmtId="164" fontId="0" fillId="0" borderId="0" xfId="0" applyNumberFormat="1" applyFill="1" applyBorder="1" applyAlignment="1">
      <alignment vertical="top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4" fillId="0" borderId="0" xfId="0" applyFont="1" applyFill="1" applyBorder="1"/>
    <xf numFmtId="0" fontId="2" fillId="0" borderId="0" xfId="0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justify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justify"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ile\ue$\Users\NIKITI~1\AppData\Local\Temp\bat\&#1069;&#1082;&#1086;&#1083;&#1086;&#1075;&#1080;&#1103;%20&#1054;&#1090;&#1095;&#1077;&#1090;%20&#1087;&#1086;%20&#1087;&#1086;&#1089;&#1090;&#1072;&#1085;&#1086;&#1074;&#1083;&#1077;&#1085;&#1080;&#1103;&#1084;%20&#8470;%20184%20&#1080;%20&#8470;%20333%20&#1079;&#1072;%204%20&#1082;&#1074;.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"/>
      <sheetName val="программа"/>
    </sheetNames>
    <sheetDataSet>
      <sheetData sheetId="0">
        <row r="4">
          <cell r="B4" t="str">
            <v>Количество населения, вовлеченного в мероприятия по очистке берегов водных объектов, тыс. чел. (с нарастающим итогом)</v>
          </cell>
        </row>
        <row r="7">
          <cell r="B7" t="str">
            <v>Участие муниципального образования в окружном конкурсе в сфере отношений, связанных с охраной окружающей среды, единиц</v>
          </cell>
        </row>
        <row r="8">
          <cell r="B8" t="str">
            <v>Площадь территории, очищенной от свалок, га</v>
          </cell>
        </row>
        <row r="9">
          <cell r="B9" t="str">
            <v>Объема вывезенного мусора, м3</v>
          </cell>
        </row>
        <row r="10">
          <cell r="B10" t="str">
            <v>Информирование населения о реформе обращения с твердыми коммунальными отходами, шт. (статьи на сайте)</v>
          </cell>
        </row>
        <row r="12">
          <cell r="B12" t="str">
            <v>Обработка территорий, наиболее посещаемых населением, специальными средствами от клещей, грызунов и насекомых, га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0"/>
  <sheetViews>
    <sheetView tabSelected="1" topLeftCell="A139" zoomScale="80" zoomScaleNormal="80" zoomScaleSheetLayoutView="80" workbookViewId="0">
      <selection sqref="A1:XFD1048576"/>
    </sheetView>
  </sheetViews>
  <sheetFormatPr defaultColWidth="8.85546875" defaultRowHeight="15" x14ac:dyDescent="0.25"/>
  <cols>
    <col min="1" max="1" width="8.85546875" style="1"/>
    <col min="2" max="2" width="50.85546875" style="2" customWidth="1"/>
    <col min="3" max="3" width="15.5703125" style="2" customWidth="1"/>
    <col min="4" max="4" width="13.140625" style="2" customWidth="1"/>
    <col min="5" max="5" width="13.140625" style="3" customWidth="1"/>
    <col min="6" max="6" width="47" style="2" customWidth="1"/>
    <col min="7" max="7" width="10.42578125" style="4" customWidth="1"/>
    <col min="8" max="8" width="11.7109375" style="4" customWidth="1"/>
    <col min="9" max="9" width="10.85546875" style="4" customWidth="1"/>
    <col min="10" max="10" width="10.7109375" style="4" customWidth="1"/>
    <col min="11" max="16384" width="8.85546875" style="4"/>
  </cols>
  <sheetData>
    <row r="1" spans="1:10" ht="18.75" x14ac:dyDescent="0.25">
      <c r="F1" s="9" t="s">
        <v>47</v>
      </c>
    </row>
    <row r="2" spans="1:10" ht="393.75" customHeight="1" x14ac:dyDescent="0.25">
      <c r="A2" s="40" t="s">
        <v>140</v>
      </c>
      <c r="B2" s="41"/>
      <c r="C2" s="41"/>
      <c r="D2" s="41"/>
      <c r="E2" s="41"/>
      <c r="F2" s="41"/>
      <c r="G2" s="5" t="s">
        <v>51</v>
      </c>
      <c r="H2" s="5" t="s">
        <v>49</v>
      </c>
      <c r="I2" s="5" t="s">
        <v>50</v>
      </c>
    </row>
    <row r="3" spans="1:10" x14ac:dyDescent="0.25">
      <c r="A3" s="12"/>
      <c r="B3" s="13"/>
      <c r="C3" s="13"/>
      <c r="D3" s="13"/>
      <c r="E3" s="14"/>
      <c r="F3" s="13"/>
    </row>
    <row r="4" spans="1:10" ht="42.6" customHeight="1" x14ac:dyDescent="0.25">
      <c r="A4" s="28" t="s">
        <v>48</v>
      </c>
      <c r="B4" s="28"/>
      <c r="C4" s="28"/>
      <c r="D4" s="28"/>
      <c r="E4" s="28"/>
      <c r="F4" s="28"/>
    </row>
    <row r="5" spans="1:10" ht="31.5" x14ac:dyDescent="0.25">
      <c r="A5" s="27" t="s">
        <v>0</v>
      </c>
      <c r="B5" s="27" t="s">
        <v>1</v>
      </c>
      <c r="C5" s="27" t="s">
        <v>66</v>
      </c>
      <c r="D5" s="27" t="s">
        <v>139</v>
      </c>
      <c r="E5" s="10" t="s">
        <v>2</v>
      </c>
      <c r="F5" s="27" t="s">
        <v>42</v>
      </c>
      <c r="G5" s="4">
        <f>G8+G16+G21+G25+G32+G37+G119+G46+G52+G57+G61+G67+G79+G87+G93+G100+G113+G129+G137+G146+G107</f>
        <v>44</v>
      </c>
      <c r="H5" s="4">
        <f>H8+H16+H21+H25+H32+H37+H119+H46+H52+H57+H61+H67+H79+H87+H93+H100+H113+H129+H137+H146+H107</f>
        <v>27</v>
      </c>
      <c r="I5" s="4">
        <f>I8+I16+I21+I25+I32+I37+I119+I46+I52+I57+I61+I67+I79+I87+I93+I100+I113+I129+I137+I146+I107</f>
        <v>30</v>
      </c>
      <c r="J5" s="4">
        <f>J8+J16+J21+J25+J32+J37+J119+J46+J52+J57+J61+J67+J79+J87+J93+J100+J113+J129+J137+J146+J107</f>
        <v>101</v>
      </c>
    </row>
    <row r="6" spans="1:10" ht="25.5" customHeight="1" x14ac:dyDescent="0.25">
      <c r="A6" s="29" t="s">
        <v>3</v>
      </c>
      <c r="B6" s="29"/>
      <c r="C6" s="29"/>
      <c r="D6" s="29"/>
      <c r="E6" s="29"/>
      <c r="F6" s="29"/>
    </row>
    <row r="7" spans="1:10" ht="78.75" x14ac:dyDescent="0.25">
      <c r="A7" s="23">
        <v>1</v>
      </c>
      <c r="B7" s="19" t="s">
        <v>109</v>
      </c>
      <c r="C7" s="27">
        <v>20</v>
      </c>
      <c r="D7" s="27">
        <v>9</v>
      </c>
      <c r="E7" s="27">
        <f t="shared" ref="E7:E13" si="0">D7/C7*100</f>
        <v>45</v>
      </c>
      <c r="F7" s="27"/>
    </row>
    <row r="8" spans="1:10" ht="37.15" customHeight="1" x14ac:dyDescent="0.25">
      <c r="A8" s="27">
        <v>2</v>
      </c>
      <c r="B8" s="6" t="s">
        <v>110</v>
      </c>
      <c r="C8" s="27">
        <v>100</v>
      </c>
      <c r="D8" s="27">
        <v>100</v>
      </c>
      <c r="E8" s="27">
        <f t="shared" si="0"/>
        <v>100</v>
      </c>
      <c r="F8" s="6"/>
      <c r="G8" s="4">
        <v>4</v>
      </c>
      <c r="H8" s="4">
        <v>3</v>
      </c>
      <c r="I8" s="4">
        <v>1</v>
      </c>
      <c r="J8" s="4">
        <f>I8+H8+G8</f>
        <v>8</v>
      </c>
    </row>
    <row r="9" spans="1:10" ht="126" x14ac:dyDescent="0.25">
      <c r="A9" s="23">
        <v>3</v>
      </c>
      <c r="B9" s="6" t="s">
        <v>116</v>
      </c>
      <c r="C9" s="27">
        <v>1.23</v>
      </c>
      <c r="D9" s="27">
        <v>1.23</v>
      </c>
      <c r="E9" s="27">
        <f t="shared" si="0"/>
        <v>100</v>
      </c>
      <c r="F9" s="6" t="s">
        <v>57</v>
      </c>
    </row>
    <row r="10" spans="1:10" ht="31.5" x14ac:dyDescent="0.25">
      <c r="A10" s="27">
        <v>4</v>
      </c>
      <c r="B10" s="6" t="s">
        <v>111</v>
      </c>
      <c r="C10" s="27">
        <v>81</v>
      </c>
      <c r="D10" s="27">
        <v>51.2</v>
      </c>
      <c r="E10" s="10">
        <f t="shared" si="0"/>
        <v>63.209876543209873</v>
      </c>
      <c r="F10" s="6"/>
    </row>
    <row r="11" spans="1:10" ht="110.25" x14ac:dyDescent="0.25">
      <c r="A11" s="23">
        <v>5</v>
      </c>
      <c r="B11" s="19" t="s">
        <v>112</v>
      </c>
      <c r="C11" s="27">
        <v>1.073E-2</v>
      </c>
      <c r="D11" s="27">
        <v>7.0629999999999998E-3</v>
      </c>
      <c r="E11" s="10">
        <f t="shared" si="0"/>
        <v>65.824790307548938</v>
      </c>
      <c r="F11" s="6"/>
    </row>
    <row r="12" spans="1:10" ht="78.75" x14ac:dyDescent="0.25">
      <c r="A12" s="27">
        <v>6</v>
      </c>
      <c r="B12" s="19" t="s">
        <v>113</v>
      </c>
      <c r="C12" s="27">
        <v>97.1</v>
      </c>
      <c r="D12" s="27">
        <v>96.4</v>
      </c>
      <c r="E12" s="10">
        <f t="shared" si="0"/>
        <v>99.279093717816693</v>
      </c>
      <c r="F12" s="6"/>
    </row>
    <row r="13" spans="1:10" ht="94.5" x14ac:dyDescent="0.25">
      <c r="A13" s="23">
        <v>7</v>
      </c>
      <c r="B13" s="6" t="s">
        <v>114</v>
      </c>
      <c r="C13" s="27">
        <v>10</v>
      </c>
      <c r="D13" s="27">
        <v>45.5</v>
      </c>
      <c r="E13" s="10">
        <f t="shared" si="0"/>
        <v>455</v>
      </c>
      <c r="F13" s="6"/>
    </row>
    <row r="14" spans="1:10" ht="78.75" x14ac:dyDescent="0.25">
      <c r="A14" s="23">
        <v>8</v>
      </c>
      <c r="B14" s="6" t="s">
        <v>115</v>
      </c>
      <c r="C14" s="27">
        <v>21.2</v>
      </c>
      <c r="D14" s="27">
        <v>21.2</v>
      </c>
      <c r="E14" s="10">
        <f t="shared" ref="E14" si="1">D14/C14*100</f>
        <v>100</v>
      </c>
      <c r="F14" s="6"/>
    </row>
    <row r="15" spans="1:10" ht="15.75" x14ac:dyDescent="0.25">
      <c r="A15" s="30"/>
      <c r="B15" s="30"/>
      <c r="C15" s="30"/>
      <c r="D15" s="30"/>
      <c r="E15" s="11">
        <f>(E7+E10+E11+E12)/4</f>
        <v>68.328440142143876</v>
      </c>
      <c r="F15" s="6"/>
    </row>
    <row r="16" spans="1:10" ht="32.450000000000003" customHeight="1" x14ac:dyDescent="0.25">
      <c r="A16" s="29" t="s">
        <v>4</v>
      </c>
      <c r="B16" s="29"/>
      <c r="C16" s="29"/>
      <c r="D16" s="29"/>
      <c r="E16" s="29"/>
      <c r="F16" s="29"/>
      <c r="G16" s="4">
        <v>0</v>
      </c>
      <c r="H16" s="4">
        <v>1</v>
      </c>
      <c r="I16" s="4">
        <v>1</v>
      </c>
      <c r="J16" s="4">
        <f>I16+H16+G16</f>
        <v>2</v>
      </c>
    </row>
    <row r="17" spans="1:10" ht="63" x14ac:dyDescent="0.25">
      <c r="A17" s="27">
        <v>9</v>
      </c>
      <c r="B17" s="6" t="s">
        <v>86</v>
      </c>
      <c r="C17" s="27">
        <v>100</v>
      </c>
      <c r="D17" s="27">
        <v>99.9</v>
      </c>
      <c r="E17" s="10">
        <f>D17/C17*100</f>
        <v>99.9</v>
      </c>
      <c r="F17" s="6"/>
    </row>
    <row r="18" spans="1:10" ht="47.25" x14ac:dyDescent="0.25">
      <c r="A18" s="27">
        <v>10</v>
      </c>
      <c r="B18" s="6" t="s">
        <v>87</v>
      </c>
      <c r="C18" s="27">
        <v>100</v>
      </c>
      <c r="D18" s="27">
        <v>45</v>
      </c>
      <c r="E18" s="10">
        <f>D18/C18*100</f>
        <v>45</v>
      </c>
      <c r="F18" s="6"/>
    </row>
    <row r="19" spans="1:10" ht="15.75" x14ac:dyDescent="0.25">
      <c r="A19" s="31"/>
      <c r="B19" s="32"/>
      <c r="C19" s="32"/>
      <c r="D19" s="33"/>
      <c r="E19" s="11">
        <f>(E17+E18)/2</f>
        <v>72.45</v>
      </c>
      <c r="F19" s="6"/>
    </row>
    <row r="20" spans="1:10" ht="28.15" customHeight="1" x14ac:dyDescent="0.25">
      <c r="A20" s="29" t="s">
        <v>5</v>
      </c>
      <c r="B20" s="29"/>
      <c r="C20" s="29"/>
      <c r="D20" s="29"/>
      <c r="E20" s="29"/>
      <c r="F20" s="29"/>
    </row>
    <row r="21" spans="1:10" ht="31.5" x14ac:dyDescent="0.25">
      <c r="A21" s="27">
        <v>11</v>
      </c>
      <c r="B21" s="6" t="s">
        <v>61</v>
      </c>
      <c r="C21" s="27">
        <v>257</v>
      </c>
      <c r="D21" s="27">
        <v>182.5</v>
      </c>
      <c r="E21" s="10">
        <f>D21/C21*100</f>
        <v>71.011673151750969</v>
      </c>
      <c r="F21" s="6"/>
      <c r="G21" s="4">
        <v>0</v>
      </c>
      <c r="H21" s="4">
        <v>3</v>
      </c>
      <c r="I21" s="4">
        <v>0</v>
      </c>
      <c r="J21" s="4">
        <f>G21+H21+I21</f>
        <v>3</v>
      </c>
    </row>
    <row r="22" spans="1:10" ht="78.75" x14ac:dyDescent="0.25">
      <c r="A22" s="27">
        <v>12</v>
      </c>
      <c r="B22" s="6" t="s">
        <v>135</v>
      </c>
      <c r="C22" s="27">
        <v>35</v>
      </c>
      <c r="D22" s="27">
        <v>33</v>
      </c>
      <c r="E22" s="10">
        <f t="shared" ref="E22:E23" si="2">D22/C22*100</f>
        <v>94.285714285714278</v>
      </c>
      <c r="F22" s="6"/>
    </row>
    <row r="23" spans="1:10" ht="65.25" customHeight="1" x14ac:dyDescent="0.25">
      <c r="A23" s="27">
        <v>13</v>
      </c>
      <c r="B23" s="6" t="s">
        <v>124</v>
      </c>
      <c r="C23" s="27">
        <v>37.5</v>
      </c>
      <c r="D23" s="27">
        <v>25</v>
      </c>
      <c r="E23" s="10">
        <f t="shared" si="2"/>
        <v>66.666666666666657</v>
      </c>
      <c r="F23" s="6"/>
    </row>
    <row r="24" spans="1:10" ht="15.75" x14ac:dyDescent="0.25">
      <c r="A24" s="34"/>
      <c r="B24" s="35"/>
      <c r="C24" s="35"/>
      <c r="D24" s="36"/>
      <c r="E24" s="11">
        <f>(E23+E22+E21)/3</f>
        <v>77.321351368043963</v>
      </c>
      <c r="F24" s="7"/>
    </row>
    <row r="25" spans="1:10" ht="33" customHeight="1" x14ac:dyDescent="0.25">
      <c r="A25" s="29" t="s">
        <v>6</v>
      </c>
      <c r="B25" s="29"/>
      <c r="C25" s="29"/>
      <c r="D25" s="29"/>
      <c r="E25" s="29"/>
      <c r="F25" s="29"/>
      <c r="G25" s="4">
        <v>0</v>
      </c>
      <c r="H25" s="4">
        <v>2</v>
      </c>
      <c r="I25" s="4">
        <v>2</v>
      </c>
      <c r="J25" s="4">
        <f>H25+I25+I26+G25</f>
        <v>4</v>
      </c>
    </row>
    <row r="26" spans="1:10" ht="31.5" x14ac:dyDescent="0.25">
      <c r="A26" s="27">
        <v>14</v>
      </c>
      <c r="B26" s="6" t="s">
        <v>88</v>
      </c>
      <c r="C26" s="27">
        <v>58</v>
      </c>
      <c r="D26" s="27">
        <v>14.7</v>
      </c>
      <c r="E26" s="10">
        <f>D26/C26*100</f>
        <v>25.344827586206897</v>
      </c>
      <c r="F26" s="6" t="s">
        <v>55</v>
      </c>
    </row>
    <row r="27" spans="1:10" ht="51.75" customHeight="1" x14ac:dyDescent="0.25">
      <c r="A27" s="27">
        <v>15</v>
      </c>
      <c r="B27" s="6" t="s">
        <v>7</v>
      </c>
      <c r="C27" s="27">
        <v>58.6</v>
      </c>
      <c r="D27" s="27">
        <v>56.4</v>
      </c>
      <c r="E27" s="10">
        <f>D27/C27*100</f>
        <v>96.24573378839591</v>
      </c>
      <c r="F27" s="6"/>
    </row>
    <row r="28" spans="1:10" ht="100.5" customHeight="1" x14ac:dyDescent="0.25">
      <c r="A28" s="27">
        <v>16</v>
      </c>
      <c r="B28" s="6" t="s">
        <v>89</v>
      </c>
      <c r="C28" s="27">
        <v>23.5</v>
      </c>
      <c r="D28" s="27">
        <v>20</v>
      </c>
      <c r="E28" s="10">
        <f>D28/C28*100</f>
        <v>85.106382978723403</v>
      </c>
      <c r="F28" s="6" t="s">
        <v>55</v>
      </c>
    </row>
    <row r="29" spans="1:10" ht="78.75" x14ac:dyDescent="0.25">
      <c r="A29" s="27">
        <v>17</v>
      </c>
      <c r="B29" s="6" t="s">
        <v>90</v>
      </c>
      <c r="C29" s="27">
        <v>22.2</v>
      </c>
      <c r="D29" s="27">
        <v>0</v>
      </c>
      <c r="E29" s="10">
        <f t="shared" ref="E29" si="3">D29/C29*100</f>
        <v>0</v>
      </c>
      <c r="F29" s="6" t="s">
        <v>55</v>
      </c>
    </row>
    <row r="30" spans="1:10" ht="15.75" x14ac:dyDescent="0.25">
      <c r="A30" s="34"/>
      <c r="B30" s="35"/>
      <c r="C30" s="35"/>
      <c r="D30" s="36"/>
      <c r="E30" s="11">
        <f>(E27+E26+E29+E28)/4</f>
        <v>51.674236088331554</v>
      </c>
      <c r="F30" s="7"/>
    </row>
    <row r="31" spans="1:10" ht="36.6" customHeight="1" x14ac:dyDescent="0.25">
      <c r="A31" s="29" t="s">
        <v>8</v>
      </c>
      <c r="B31" s="29"/>
      <c r="C31" s="29"/>
      <c r="D31" s="29"/>
      <c r="E31" s="29"/>
      <c r="F31" s="29"/>
    </row>
    <row r="32" spans="1:10" ht="63" x14ac:dyDescent="0.25">
      <c r="A32" s="27">
        <v>18</v>
      </c>
      <c r="B32" s="6" t="s">
        <v>79</v>
      </c>
      <c r="C32" s="27">
        <v>75</v>
      </c>
      <c r="D32" s="27">
        <v>66.5</v>
      </c>
      <c r="E32" s="10">
        <f>D32/C32*100</f>
        <v>88.666666666666671</v>
      </c>
      <c r="F32" s="6"/>
      <c r="G32" s="4">
        <v>1</v>
      </c>
      <c r="H32" s="4">
        <v>2</v>
      </c>
      <c r="I32" s="4">
        <v>0</v>
      </c>
      <c r="J32" s="4">
        <f>G32+H32+I32</f>
        <v>3</v>
      </c>
    </row>
    <row r="33" spans="1:10" ht="63" x14ac:dyDescent="0.25">
      <c r="A33" s="27">
        <v>19</v>
      </c>
      <c r="B33" s="6" t="s">
        <v>80</v>
      </c>
      <c r="C33" s="27">
        <v>4</v>
      </c>
      <c r="D33" s="27">
        <v>3</v>
      </c>
      <c r="E33" s="10">
        <v>133.30000000000001</v>
      </c>
      <c r="F33" s="6" t="s">
        <v>125</v>
      </c>
    </row>
    <row r="34" spans="1:10" ht="63" x14ac:dyDescent="0.25">
      <c r="A34" s="27">
        <v>20</v>
      </c>
      <c r="B34" s="6" t="s">
        <v>9</v>
      </c>
      <c r="C34" s="27">
        <v>66.599999999999994</v>
      </c>
      <c r="D34" s="27">
        <v>33.299999999999997</v>
      </c>
      <c r="E34" s="10">
        <f>D34/C34*100</f>
        <v>50</v>
      </c>
      <c r="F34" s="6"/>
    </row>
    <row r="35" spans="1:10" ht="39" customHeight="1" x14ac:dyDescent="0.25">
      <c r="A35" s="34"/>
      <c r="B35" s="35"/>
      <c r="C35" s="35"/>
      <c r="D35" s="36"/>
      <c r="E35" s="11">
        <f>(E34+E32)/2</f>
        <v>69.333333333333343</v>
      </c>
      <c r="F35" s="7"/>
    </row>
    <row r="36" spans="1:10" ht="31.9" customHeight="1" x14ac:dyDescent="0.25">
      <c r="A36" s="29" t="s">
        <v>10</v>
      </c>
      <c r="B36" s="29"/>
      <c r="C36" s="29"/>
      <c r="D36" s="29"/>
      <c r="E36" s="29"/>
      <c r="F36" s="29"/>
    </row>
    <row r="37" spans="1:10" ht="69.599999999999994" customHeight="1" x14ac:dyDescent="0.25">
      <c r="A37" s="15"/>
      <c r="B37" s="6" t="s">
        <v>11</v>
      </c>
      <c r="C37" s="15"/>
      <c r="D37" s="15"/>
      <c r="E37" s="16"/>
      <c r="F37" s="7"/>
      <c r="G37" s="4">
        <v>0</v>
      </c>
      <c r="H37" s="4">
        <v>0</v>
      </c>
      <c r="I37" s="4">
        <v>6</v>
      </c>
      <c r="J37" s="4">
        <f>G37+H37+I37</f>
        <v>6</v>
      </c>
    </row>
    <row r="38" spans="1:10" ht="15.75" x14ac:dyDescent="0.25">
      <c r="A38" s="27">
        <v>21</v>
      </c>
      <c r="B38" s="6" t="s">
        <v>12</v>
      </c>
      <c r="C38" s="27">
        <v>2.7</v>
      </c>
      <c r="D38" s="27">
        <v>0.88</v>
      </c>
      <c r="E38" s="10">
        <f t="shared" ref="E38:E42" si="4">D38/C38*100</f>
        <v>32.592592592592588</v>
      </c>
      <c r="F38" s="7"/>
    </row>
    <row r="39" spans="1:10" ht="36" customHeight="1" x14ac:dyDescent="0.25">
      <c r="A39" s="27">
        <v>22</v>
      </c>
      <c r="B39" s="6" t="s">
        <v>13</v>
      </c>
      <c r="C39" s="27">
        <v>2.1</v>
      </c>
      <c r="D39" s="27">
        <v>0.93</v>
      </c>
      <c r="E39" s="10">
        <f t="shared" si="4"/>
        <v>44.285714285714285</v>
      </c>
      <c r="F39" s="7"/>
    </row>
    <row r="40" spans="1:10" ht="63" customHeight="1" x14ac:dyDescent="0.25">
      <c r="A40" s="27">
        <v>23</v>
      </c>
      <c r="B40" s="6" t="s">
        <v>58</v>
      </c>
      <c r="C40" s="27">
        <v>179</v>
      </c>
      <c r="D40" s="27">
        <v>70</v>
      </c>
      <c r="E40" s="10">
        <f t="shared" si="4"/>
        <v>39.106145251396647</v>
      </c>
      <c r="F40" s="7"/>
    </row>
    <row r="41" spans="1:10" ht="31.5" x14ac:dyDescent="0.25">
      <c r="A41" s="27">
        <v>24</v>
      </c>
      <c r="B41" s="6" t="s">
        <v>59</v>
      </c>
      <c r="C41" s="27">
        <v>78.2</v>
      </c>
      <c r="D41" s="27">
        <v>25.1</v>
      </c>
      <c r="E41" s="10">
        <f t="shared" si="4"/>
        <v>32.097186700767267</v>
      </c>
      <c r="F41" s="7"/>
    </row>
    <row r="42" spans="1:10" ht="31.5" x14ac:dyDescent="0.25">
      <c r="A42" s="27">
        <v>25</v>
      </c>
      <c r="B42" s="6" t="s">
        <v>60</v>
      </c>
      <c r="C42" s="27">
        <v>267</v>
      </c>
      <c r="D42" s="27">
        <v>118.3</v>
      </c>
      <c r="E42" s="10">
        <f t="shared" si="4"/>
        <v>44.307116104868918</v>
      </c>
      <c r="F42" s="7"/>
    </row>
    <row r="43" spans="1:10" ht="31.5" x14ac:dyDescent="0.25">
      <c r="A43" s="27">
        <v>26</v>
      </c>
      <c r="B43" s="6" t="s">
        <v>54</v>
      </c>
      <c r="C43" s="27">
        <v>1</v>
      </c>
      <c r="D43" s="27">
        <v>0</v>
      </c>
      <c r="E43" s="10">
        <f>D43/C43*100</f>
        <v>0</v>
      </c>
      <c r="F43" s="7"/>
    </row>
    <row r="44" spans="1:10" ht="15.75" x14ac:dyDescent="0.25">
      <c r="A44" s="34"/>
      <c r="B44" s="35"/>
      <c r="C44" s="35"/>
      <c r="D44" s="36"/>
      <c r="E44" s="11">
        <f>(E41+E40+E39+E38+E42+E43)/6</f>
        <v>32.064792489223287</v>
      </c>
      <c r="F44" s="7"/>
    </row>
    <row r="45" spans="1:10" ht="31.15" customHeight="1" x14ac:dyDescent="0.25">
      <c r="A45" s="29" t="s">
        <v>14</v>
      </c>
      <c r="B45" s="29"/>
      <c r="C45" s="29"/>
      <c r="D45" s="29"/>
      <c r="E45" s="29"/>
      <c r="F45" s="29"/>
    </row>
    <row r="46" spans="1:10" ht="25.9" customHeight="1" x14ac:dyDescent="0.25">
      <c r="A46" s="45">
        <v>27</v>
      </c>
      <c r="B46" s="46" t="s">
        <v>15</v>
      </c>
      <c r="C46" s="45">
        <v>0.85</v>
      </c>
      <c r="D46" s="47">
        <v>3.6</v>
      </c>
      <c r="E46" s="48">
        <f>D46/C46*100</f>
        <v>423.52941176470591</v>
      </c>
      <c r="F46" s="49"/>
      <c r="G46" s="4">
        <v>5</v>
      </c>
      <c r="H46" s="4">
        <v>0</v>
      </c>
      <c r="I46" s="4">
        <v>0</v>
      </c>
      <c r="J46" s="4">
        <f>G46+H46+I46</f>
        <v>5</v>
      </c>
    </row>
    <row r="47" spans="1:10" ht="31.5" x14ac:dyDescent="0.25">
      <c r="A47" s="45">
        <v>28</v>
      </c>
      <c r="B47" s="6" t="s">
        <v>62</v>
      </c>
      <c r="C47" s="27">
        <v>20.100000000000001</v>
      </c>
      <c r="D47" s="27">
        <v>20.100000000000001</v>
      </c>
      <c r="E47" s="48">
        <f t="shared" ref="E47:E50" si="5">D47/C47*100</f>
        <v>100</v>
      </c>
      <c r="F47" s="7"/>
    </row>
    <row r="48" spans="1:10" ht="31.5" x14ac:dyDescent="0.25">
      <c r="A48" s="45">
        <v>29</v>
      </c>
      <c r="B48" s="6" t="s">
        <v>17</v>
      </c>
      <c r="C48" s="27">
        <v>0.01</v>
      </c>
      <c r="D48" s="27">
        <v>0.02</v>
      </c>
      <c r="E48" s="48">
        <f t="shared" si="5"/>
        <v>200</v>
      </c>
      <c r="F48" s="7"/>
    </row>
    <row r="49" spans="1:10" ht="31.5" x14ac:dyDescent="0.25">
      <c r="A49" s="45">
        <v>30</v>
      </c>
      <c r="B49" s="6" t="s">
        <v>63</v>
      </c>
      <c r="C49" s="27">
        <v>5.25</v>
      </c>
      <c r="D49" s="27">
        <v>5.8</v>
      </c>
      <c r="E49" s="48">
        <f t="shared" si="5"/>
        <v>110.47619047619048</v>
      </c>
      <c r="F49" s="7"/>
    </row>
    <row r="50" spans="1:10" ht="141.75" x14ac:dyDescent="0.25">
      <c r="A50" s="45">
        <v>31</v>
      </c>
      <c r="B50" s="50" t="s">
        <v>64</v>
      </c>
      <c r="C50" s="51">
        <v>58</v>
      </c>
      <c r="D50" s="51">
        <v>76</v>
      </c>
      <c r="E50" s="48">
        <f t="shared" si="5"/>
        <v>131.0344827586207</v>
      </c>
      <c r="F50" s="19" t="s">
        <v>136</v>
      </c>
    </row>
    <row r="51" spans="1:10" ht="15.75" x14ac:dyDescent="0.25">
      <c r="A51" s="34"/>
      <c r="B51" s="35"/>
      <c r="C51" s="35"/>
      <c r="D51" s="36"/>
      <c r="E51" s="11">
        <f>(E47+E49+E48+E46+E50)/5</f>
        <v>193.00801699990342</v>
      </c>
      <c r="F51" s="7"/>
    </row>
    <row r="52" spans="1:10" ht="30.6" customHeight="1" x14ac:dyDescent="0.25">
      <c r="A52" s="29" t="s">
        <v>18</v>
      </c>
      <c r="B52" s="29"/>
      <c r="C52" s="29"/>
      <c r="D52" s="29"/>
      <c r="E52" s="29"/>
      <c r="F52" s="29"/>
      <c r="G52" s="4">
        <v>1</v>
      </c>
      <c r="H52" s="4">
        <v>0</v>
      </c>
      <c r="I52" s="4">
        <v>1</v>
      </c>
      <c r="J52" s="4">
        <f>G52+H52+I52</f>
        <v>2</v>
      </c>
    </row>
    <row r="53" spans="1:10" ht="63" x14ac:dyDescent="0.25">
      <c r="A53" s="27">
        <v>32</v>
      </c>
      <c r="B53" s="6" t="s">
        <v>19</v>
      </c>
      <c r="C53" s="27">
        <v>100</v>
      </c>
      <c r="D53" s="27">
        <v>40</v>
      </c>
      <c r="E53" s="10">
        <f>D53/C53*100</f>
        <v>40</v>
      </c>
      <c r="F53" s="26"/>
    </row>
    <row r="54" spans="1:10" ht="15.75" x14ac:dyDescent="0.25">
      <c r="A54" s="27">
        <v>33</v>
      </c>
      <c r="B54" s="6" t="s">
        <v>65</v>
      </c>
      <c r="C54" s="27">
        <v>50</v>
      </c>
      <c r="D54" s="27">
        <v>50</v>
      </c>
      <c r="E54" s="10">
        <f>D54/C54*100</f>
        <v>100</v>
      </c>
      <c r="F54" s="6"/>
    </row>
    <row r="55" spans="1:10" ht="15.75" x14ac:dyDescent="0.25">
      <c r="A55" s="34"/>
      <c r="B55" s="35"/>
      <c r="C55" s="35"/>
      <c r="D55" s="36"/>
      <c r="E55" s="11">
        <f>(E53)/1</f>
        <v>40</v>
      </c>
      <c r="F55" s="7"/>
    </row>
    <row r="56" spans="1:10" ht="37.9" customHeight="1" x14ac:dyDescent="0.25">
      <c r="A56" s="29" t="s">
        <v>20</v>
      </c>
      <c r="B56" s="29"/>
      <c r="C56" s="29"/>
      <c r="D56" s="29"/>
      <c r="E56" s="29"/>
      <c r="F56" s="29"/>
    </row>
    <row r="57" spans="1:10" ht="51.75" customHeight="1" x14ac:dyDescent="0.25">
      <c r="A57" s="27">
        <v>34</v>
      </c>
      <c r="B57" s="6" t="s">
        <v>137</v>
      </c>
      <c r="C57" s="27">
        <v>405.7</v>
      </c>
      <c r="D57" s="27">
        <v>127.2</v>
      </c>
      <c r="E57" s="10">
        <v>100</v>
      </c>
      <c r="F57" s="6" t="s">
        <v>16</v>
      </c>
      <c r="G57" s="4">
        <v>2</v>
      </c>
      <c r="H57" s="4">
        <v>0</v>
      </c>
      <c r="I57" s="4">
        <v>0</v>
      </c>
      <c r="J57" s="4">
        <f>G57+H57+I57</f>
        <v>2</v>
      </c>
    </row>
    <row r="58" spans="1:10" ht="31.5" x14ac:dyDescent="0.25">
      <c r="A58" s="27">
        <v>35</v>
      </c>
      <c r="B58" s="6" t="s">
        <v>73</v>
      </c>
      <c r="C58" s="27">
        <v>182.7</v>
      </c>
      <c r="D58" s="27">
        <v>173</v>
      </c>
      <c r="E58" s="10">
        <v>100</v>
      </c>
      <c r="F58" s="19"/>
    </row>
    <row r="59" spans="1:10" ht="15.75" x14ac:dyDescent="0.25">
      <c r="A59" s="34"/>
      <c r="B59" s="35"/>
      <c r="C59" s="35"/>
      <c r="D59" s="36"/>
      <c r="E59" s="11">
        <f>(E57+E58)/2</f>
        <v>100</v>
      </c>
      <c r="F59" s="20"/>
    </row>
    <row r="60" spans="1:10" ht="36" customHeight="1" x14ac:dyDescent="0.25">
      <c r="A60" s="29" t="s">
        <v>21</v>
      </c>
      <c r="B60" s="29"/>
      <c r="C60" s="29"/>
      <c r="D60" s="29"/>
      <c r="E60" s="29"/>
      <c r="F60" s="29"/>
    </row>
    <row r="61" spans="1:10" ht="141.75" x14ac:dyDescent="0.25">
      <c r="A61" s="27">
        <v>36</v>
      </c>
      <c r="B61" s="6" t="s">
        <v>22</v>
      </c>
      <c r="C61" s="27">
        <v>79</v>
      </c>
      <c r="D61" s="27">
        <v>0</v>
      </c>
      <c r="E61" s="10">
        <f>D61/C61*100</f>
        <v>0</v>
      </c>
      <c r="F61" s="6" t="s">
        <v>67</v>
      </c>
      <c r="G61" s="4">
        <v>0</v>
      </c>
      <c r="H61" s="4">
        <v>3</v>
      </c>
      <c r="I61" s="4">
        <v>1</v>
      </c>
      <c r="J61" s="4">
        <f>G61+I61+H61</f>
        <v>4</v>
      </c>
    </row>
    <row r="62" spans="1:10" ht="81.599999999999994" customHeight="1" x14ac:dyDescent="0.25">
      <c r="A62" s="27">
        <v>37</v>
      </c>
      <c r="B62" s="6" t="s">
        <v>68</v>
      </c>
      <c r="C62" s="27">
        <v>19.100000000000001</v>
      </c>
      <c r="D62" s="27">
        <v>10.6</v>
      </c>
      <c r="E62" s="10">
        <f>D62/C62*100</f>
        <v>55.49738219895287</v>
      </c>
      <c r="F62" s="6"/>
    </row>
    <row r="63" spans="1:10" ht="47.25" x14ac:dyDescent="0.25">
      <c r="A63" s="27">
        <v>38</v>
      </c>
      <c r="B63" s="6" t="s">
        <v>23</v>
      </c>
      <c r="C63" s="27">
        <v>7.6</v>
      </c>
      <c r="D63" s="27">
        <v>4.9000000000000004</v>
      </c>
      <c r="E63" s="10">
        <f>D63/C63*100</f>
        <v>64.473684210526329</v>
      </c>
      <c r="F63" s="6"/>
    </row>
    <row r="64" spans="1:10" ht="63" x14ac:dyDescent="0.25">
      <c r="A64" s="27">
        <v>39</v>
      </c>
      <c r="B64" s="6" t="s">
        <v>24</v>
      </c>
      <c r="C64" s="27">
        <v>96.7</v>
      </c>
      <c r="D64" s="27">
        <v>96.2</v>
      </c>
      <c r="E64" s="10">
        <f>D64/C64*100</f>
        <v>99.482936918304034</v>
      </c>
      <c r="F64" s="6"/>
    </row>
    <row r="65" spans="1:10" ht="15.75" x14ac:dyDescent="0.25">
      <c r="A65" s="34"/>
      <c r="B65" s="35"/>
      <c r="C65" s="35"/>
      <c r="D65" s="36"/>
      <c r="E65" s="11">
        <f>(E64+E63+E62+E61)/4</f>
        <v>54.863500831945807</v>
      </c>
      <c r="F65" s="7"/>
    </row>
    <row r="66" spans="1:10" ht="42" customHeight="1" x14ac:dyDescent="0.25">
      <c r="A66" s="29" t="s">
        <v>25</v>
      </c>
      <c r="B66" s="29"/>
      <c r="C66" s="29"/>
      <c r="D66" s="29"/>
      <c r="E66" s="29"/>
      <c r="F66" s="29"/>
    </row>
    <row r="67" spans="1:10" ht="47.25" x14ac:dyDescent="0.25">
      <c r="A67" s="27">
        <v>40</v>
      </c>
      <c r="B67" s="6" t="s">
        <v>126</v>
      </c>
      <c r="C67" s="27">
        <v>3</v>
      </c>
      <c r="D67" s="27">
        <v>0</v>
      </c>
      <c r="E67" s="10">
        <f>D67/C67*100</f>
        <v>0</v>
      </c>
      <c r="F67" s="6"/>
      <c r="G67" s="4">
        <v>2</v>
      </c>
      <c r="H67" s="4">
        <v>1</v>
      </c>
      <c r="I67" s="4">
        <v>4</v>
      </c>
      <c r="J67" s="4">
        <f>G67+H67+I67</f>
        <v>7</v>
      </c>
    </row>
    <row r="68" spans="1:10" ht="47.25" x14ac:dyDescent="0.25">
      <c r="A68" s="27">
        <v>41</v>
      </c>
      <c r="B68" s="6" t="s">
        <v>127</v>
      </c>
      <c r="C68" s="27">
        <v>3500</v>
      </c>
      <c r="D68" s="27">
        <v>3500</v>
      </c>
      <c r="E68" s="10">
        <f>D68/C68*100</f>
        <v>100</v>
      </c>
      <c r="F68" s="6"/>
    </row>
    <row r="69" spans="1:10" ht="78.75" x14ac:dyDescent="0.25">
      <c r="A69" s="27">
        <v>42</v>
      </c>
      <c r="B69" s="6" t="s">
        <v>128</v>
      </c>
      <c r="C69" s="27">
        <v>2</v>
      </c>
      <c r="D69" s="27">
        <v>0</v>
      </c>
      <c r="E69" s="10">
        <f t="shared" ref="E69:E73" si="6">D69/C69*100</f>
        <v>0</v>
      </c>
      <c r="F69" s="6"/>
    </row>
    <row r="70" spans="1:10" ht="47.25" x14ac:dyDescent="0.25">
      <c r="A70" s="27">
        <v>43</v>
      </c>
      <c r="B70" s="6" t="s">
        <v>83</v>
      </c>
      <c r="C70" s="27">
        <v>100</v>
      </c>
      <c r="D70" s="27">
        <v>48</v>
      </c>
      <c r="E70" s="10">
        <f t="shared" si="6"/>
        <v>48</v>
      </c>
      <c r="F70" s="6"/>
    </row>
    <row r="71" spans="1:10" ht="47.25" x14ac:dyDescent="0.25">
      <c r="A71" s="27">
        <v>44</v>
      </c>
      <c r="B71" s="6" t="s">
        <v>84</v>
      </c>
      <c r="C71" s="27">
        <v>100</v>
      </c>
      <c r="D71" s="27">
        <v>38.700000000000003</v>
      </c>
      <c r="E71" s="10">
        <f t="shared" si="6"/>
        <v>38.700000000000003</v>
      </c>
      <c r="F71" s="6"/>
    </row>
    <row r="72" spans="1:10" ht="31.5" x14ac:dyDescent="0.25">
      <c r="A72" s="27">
        <v>45</v>
      </c>
      <c r="B72" s="6" t="s">
        <v>129</v>
      </c>
      <c r="C72" s="27">
        <v>5</v>
      </c>
      <c r="D72" s="27">
        <v>5</v>
      </c>
      <c r="E72" s="10">
        <f t="shared" si="6"/>
        <v>100</v>
      </c>
      <c r="F72" s="6"/>
    </row>
    <row r="73" spans="1:10" ht="118.9" customHeight="1" x14ac:dyDescent="0.25">
      <c r="A73" s="27">
        <v>46</v>
      </c>
      <c r="B73" s="6" t="s">
        <v>85</v>
      </c>
      <c r="C73" s="27">
        <v>100</v>
      </c>
      <c r="D73" s="27">
        <v>50.8</v>
      </c>
      <c r="E73" s="10">
        <f t="shared" si="6"/>
        <v>50.8</v>
      </c>
      <c r="F73" s="6"/>
    </row>
    <row r="74" spans="1:10" ht="15.75" x14ac:dyDescent="0.25">
      <c r="A74" s="31"/>
      <c r="B74" s="32"/>
      <c r="C74" s="32"/>
      <c r="D74" s="33"/>
      <c r="E74" s="11">
        <f>(E73+E71+E70+E69+E67)/5</f>
        <v>27.5</v>
      </c>
      <c r="F74" s="6"/>
    </row>
    <row r="75" spans="1:10" ht="31.9" customHeight="1" x14ac:dyDescent="0.25">
      <c r="A75" s="29" t="s">
        <v>53</v>
      </c>
      <c r="B75" s="29"/>
      <c r="C75" s="29"/>
      <c r="D75" s="29"/>
      <c r="E75" s="29"/>
      <c r="F75" s="29"/>
    </row>
    <row r="76" spans="1:10" ht="55.15" customHeight="1" x14ac:dyDescent="0.25">
      <c r="A76" s="27">
        <v>47</v>
      </c>
      <c r="B76" s="6" t="str">
        <f>'[1]целевые '!B4</f>
        <v>Количество населения, вовлеченного в мероприятия по очистке берегов водных объектов, тыс. чел. (с нарастающим итогом)</v>
      </c>
      <c r="C76" s="27">
        <v>9.1999999999999998E-2</v>
      </c>
      <c r="D76" s="27">
        <v>0.13500000000000001</v>
      </c>
      <c r="E76" s="10">
        <f>D76/C76*100</f>
        <v>146.73913043478262</v>
      </c>
      <c r="F76" s="6"/>
    </row>
    <row r="77" spans="1:10" ht="31.5" x14ac:dyDescent="0.25">
      <c r="A77" s="27">
        <v>48</v>
      </c>
      <c r="B77" s="6" t="s">
        <v>131</v>
      </c>
      <c r="C77" s="27">
        <v>0.2</v>
      </c>
      <c r="D77" s="27">
        <v>0.2</v>
      </c>
      <c r="E77" s="10">
        <f>D77/C77*100</f>
        <v>100</v>
      </c>
      <c r="F77" s="6"/>
    </row>
    <row r="78" spans="1:10" ht="63" x14ac:dyDescent="0.25">
      <c r="A78" s="17">
        <v>49</v>
      </c>
      <c r="B78" s="6" t="s">
        <v>132</v>
      </c>
      <c r="C78" s="27">
        <v>52.06</v>
      </c>
      <c r="D78" s="27">
        <v>46.85</v>
      </c>
      <c r="E78" s="10">
        <f t="shared" ref="E78" si="7">D78/C78*100</f>
        <v>89.992316557817901</v>
      </c>
      <c r="F78" s="6"/>
    </row>
    <row r="79" spans="1:10" ht="47.25" x14ac:dyDescent="0.25">
      <c r="A79" s="27">
        <v>50</v>
      </c>
      <c r="B79" s="6" t="str">
        <f>'[1]целевые '!B7</f>
        <v>Участие муниципального образования в окружном конкурсе в сфере отношений, связанных с охраной окружающей среды, единиц</v>
      </c>
      <c r="C79" s="27">
        <v>1</v>
      </c>
      <c r="D79" s="27">
        <v>1</v>
      </c>
      <c r="E79" s="10">
        <f>D79/C79*100</f>
        <v>100</v>
      </c>
      <c r="F79" s="6"/>
      <c r="G79" s="4">
        <v>6</v>
      </c>
      <c r="H79" s="4">
        <v>1</v>
      </c>
      <c r="I79" s="4">
        <v>2</v>
      </c>
      <c r="J79" s="4">
        <f>G79+H79+I79</f>
        <v>9</v>
      </c>
    </row>
    <row r="80" spans="1:10" ht="15.75" x14ac:dyDescent="0.25">
      <c r="A80" s="27">
        <v>51</v>
      </c>
      <c r="B80" s="6" t="str">
        <f>'[1]целевые '!B8</f>
        <v>Площадь территории, очищенной от свалок, га</v>
      </c>
      <c r="C80" s="27">
        <v>6</v>
      </c>
      <c r="D80" s="27">
        <v>2</v>
      </c>
      <c r="E80" s="10">
        <f>D80/C80*100</f>
        <v>33.333333333333329</v>
      </c>
      <c r="F80" s="6"/>
    </row>
    <row r="81" spans="1:10" ht="15.75" x14ac:dyDescent="0.25">
      <c r="A81" s="27">
        <v>52</v>
      </c>
      <c r="B81" s="6" t="str">
        <f>'[1]целевые '!B9</f>
        <v>Объема вывезенного мусора, м3</v>
      </c>
      <c r="C81" s="27">
        <v>800</v>
      </c>
      <c r="D81" s="27">
        <v>42</v>
      </c>
      <c r="E81" s="10">
        <f>D81/C81*100</f>
        <v>5.25</v>
      </c>
      <c r="F81" s="6"/>
    </row>
    <row r="82" spans="1:10" ht="47.25" x14ac:dyDescent="0.25">
      <c r="A82" s="27">
        <v>53</v>
      </c>
      <c r="B82" s="6" t="str">
        <f>'[1]целевые '!B10</f>
        <v>Информирование населения о реформе обращения с твердыми коммунальными отходами, шт. (статьи на сайте)</v>
      </c>
      <c r="C82" s="27">
        <v>4</v>
      </c>
      <c r="D82" s="27">
        <v>4</v>
      </c>
      <c r="E82" s="10">
        <f t="shared" ref="E82:E84" si="8">D82/C82*100</f>
        <v>100</v>
      </c>
      <c r="F82" s="6"/>
    </row>
    <row r="83" spans="1:10" ht="47.25" x14ac:dyDescent="0.25">
      <c r="A83" s="27">
        <v>54</v>
      </c>
      <c r="B83" s="6" t="s">
        <v>133</v>
      </c>
      <c r="C83" s="27">
        <v>56</v>
      </c>
      <c r="D83" s="27">
        <v>56</v>
      </c>
      <c r="E83" s="10">
        <f t="shared" si="8"/>
        <v>100</v>
      </c>
      <c r="F83" s="6"/>
    </row>
    <row r="84" spans="1:10" ht="47.25" x14ac:dyDescent="0.25">
      <c r="A84" s="27">
        <v>55</v>
      </c>
      <c r="B84" s="6" t="str">
        <f>'[1]целевые '!B12</f>
        <v>Обработка территорий, наиболее посещаемых населением, специальными средствами от клещей, грызунов и насекомых, га</v>
      </c>
      <c r="C84" s="27">
        <v>2132.4</v>
      </c>
      <c r="D84" s="27">
        <v>2132.4</v>
      </c>
      <c r="E84" s="10">
        <f t="shared" si="8"/>
        <v>100</v>
      </c>
      <c r="F84" s="6"/>
    </row>
    <row r="85" spans="1:10" ht="15.75" x14ac:dyDescent="0.25">
      <c r="A85" s="31"/>
      <c r="B85" s="32"/>
      <c r="C85" s="32"/>
      <c r="D85" s="33"/>
      <c r="E85" s="11">
        <f>(E78+E80+E81)/3</f>
        <v>42.858549963717074</v>
      </c>
      <c r="F85" s="24"/>
    </row>
    <row r="86" spans="1:10" ht="39.6" customHeight="1" x14ac:dyDescent="0.25">
      <c r="A86" s="29" t="s">
        <v>26</v>
      </c>
      <c r="B86" s="29"/>
      <c r="C86" s="29"/>
      <c r="D86" s="29"/>
      <c r="E86" s="29"/>
      <c r="F86" s="29"/>
    </row>
    <row r="87" spans="1:10" ht="94.5" x14ac:dyDescent="0.25">
      <c r="A87" s="27">
        <v>56</v>
      </c>
      <c r="B87" s="6" t="s">
        <v>100</v>
      </c>
      <c r="C87" s="27">
        <v>2.6</v>
      </c>
      <c r="D87" s="27">
        <v>1.7</v>
      </c>
      <c r="E87" s="21">
        <f>D87/C87*100</f>
        <v>65.384615384615387</v>
      </c>
      <c r="F87" s="6"/>
      <c r="G87" s="4">
        <v>2</v>
      </c>
      <c r="H87" s="4">
        <v>1</v>
      </c>
      <c r="I87" s="4">
        <v>1</v>
      </c>
      <c r="J87" s="4">
        <f>G87+H87+I87</f>
        <v>4</v>
      </c>
    </row>
    <row r="88" spans="1:10" ht="47.25" x14ac:dyDescent="0.25">
      <c r="A88" s="27">
        <v>57</v>
      </c>
      <c r="B88" s="6" t="s">
        <v>101</v>
      </c>
      <c r="C88" s="27">
        <v>5.5</v>
      </c>
      <c r="D88" s="27">
        <v>5.8</v>
      </c>
      <c r="E88" s="21">
        <f>D88/C88*100</f>
        <v>105.45454545454544</v>
      </c>
      <c r="F88" s="6"/>
    </row>
    <row r="89" spans="1:10" ht="47.25" x14ac:dyDescent="0.25">
      <c r="A89" s="27">
        <v>58</v>
      </c>
      <c r="B89" s="6" t="s">
        <v>27</v>
      </c>
      <c r="C89" s="27">
        <v>92.1</v>
      </c>
      <c r="D89" s="27">
        <v>100</v>
      </c>
      <c r="E89" s="21">
        <f t="shared" ref="E89:E90" si="9">D89/C89*100</f>
        <v>108.57763300760044</v>
      </c>
      <c r="F89" s="6"/>
    </row>
    <row r="90" spans="1:10" ht="63" x14ac:dyDescent="0.25">
      <c r="A90" s="27">
        <v>59</v>
      </c>
      <c r="B90" s="6" t="s">
        <v>102</v>
      </c>
      <c r="C90" s="27">
        <v>1</v>
      </c>
      <c r="D90" s="27">
        <v>0</v>
      </c>
      <c r="E90" s="21">
        <f t="shared" si="9"/>
        <v>0</v>
      </c>
      <c r="F90" s="6"/>
    </row>
    <row r="91" spans="1:10" ht="27.6" customHeight="1" x14ac:dyDescent="0.25">
      <c r="A91" s="31"/>
      <c r="B91" s="32"/>
      <c r="C91" s="32"/>
      <c r="D91" s="33"/>
      <c r="E91" s="11">
        <f>(E90+E87)/2</f>
        <v>32.692307692307693</v>
      </c>
      <c r="F91" s="6"/>
    </row>
    <row r="92" spans="1:10" ht="42" customHeight="1" x14ac:dyDescent="0.25">
      <c r="A92" s="29" t="s">
        <v>28</v>
      </c>
      <c r="B92" s="29"/>
      <c r="C92" s="29"/>
      <c r="D92" s="29"/>
      <c r="E92" s="29"/>
      <c r="F92" s="29"/>
    </row>
    <row r="93" spans="1:10" ht="47.25" x14ac:dyDescent="0.25">
      <c r="A93" s="27">
        <v>60</v>
      </c>
      <c r="B93" s="6" t="s">
        <v>29</v>
      </c>
      <c r="C93" s="27">
        <v>3</v>
      </c>
      <c r="D93" s="27">
        <v>3</v>
      </c>
      <c r="E93" s="10">
        <f>D93/C93*100</f>
        <v>100</v>
      </c>
      <c r="F93" s="6"/>
      <c r="G93" s="4">
        <v>4</v>
      </c>
      <c r="H93" s="4">
        <v>1</v>
      </c>
      <c r="I93" s="4">
        <v>0</v>
      </c>
      <c r="J93" s="4">
        <f>G93+H93+I93</f>
        <v>5</v>
      </c>
    </row>
    <row r="94" spans="1:10" ht="46.15" customHeight="1" x14ac:dyDescent="0.25">
      <c r="A94" s="27">
        <v>61</v>
      </c>
      <c r="B94" s="6" t="s">
        <v>30</v>
      </c>
      <c r="C94" s="27">
        <v>10</v>
      </c>
      <c r="D94" s="27">
        <v>6</v>
      </c>
      <c r="E94" s="10">
        <f t="shared" ref="E94:E96" si="10">D94/C94*100</f>
        <v>60</v>
      </c>
      <c r="F94" s="6"/>
    </row>
    <row r="95" spans="1:10" ht="47.25" x14ac:dyDescent="0.25">
      <c r="A95" s="27">
        <v>62</v>
      </c>
      <c r="B95" s="6" t="s">
        <v>134</v>
      </c>
      <c r="C95" s="27">
        <v>12</v>
      </c>
      <c r="D95" s="27">
        <v>2</v>
      </c>
      <c r="E95" s="10">
        <v>100</v>
      </c>
      <c r="F95" s="6" t="s">
        <v>125</v>
      </c>
    </row>
    <row r="96" spans="1:10" ht="31.5" x14ac:dyDescent="0.25">
      <c r="A96" s="27">
        <v>63</v>
      </c>
      <c r="B96" s="6" t="s">
        <v>31</v>
      </c>
      <c r="C96" s="27">
        <v>38</v>
      </c>
      <c r="D96" s="27">
        <v>38</v>
      </c>
      <c r="E96" s="10">
        <f t="shared" si="10"/>
        <v>100</v>
      </c>
      <c r="F96" s="6"/>
    </row>
    <row r="97" spans="1:10" ht="63" x14ac:dyDescent="0.25">
      <c r="A97" s="27">
        <v>64</v>
      </c>
      <c r="B97" s="6" t="s">
        <v>46</v>
      </c>
      <c r="C97" s="27" t="s">
        <v>56</v>
      </c>
      <c r="D97" s="17">
        <v>100</v>
      </c>
      <c r="E97" s="10">
        <v>100</v>
      </c>
      <c r="F97" s="6"/>
    </row>
    <row r="98" spans="1:10" ht="15.75" x14ac:dyDescent="0.25">
      <c r="A98" s="31"/>
      <c r="B98" s="32"/>
      <c r="C98" s="32"/>
      <c r="D98" s="33"/>
      <c r="E98" s="11">
        <f>(E94)/1</f>
        <v>60</v>
      </c>
      <c r="F98" s="6"/>
    </row>
    <row r="99" spans="1:10" ht="43.15" customHeight="1" x14ac:dyDescent="0.25">
      <c r="A99" s="29" t="s">
        <v>32</v>
      </c>
      <c r="B99" s="29"/>
      <c r="C99" s="29"/>
      <c r="D99" s="29"/>
      <c r="E99" s="29"/>
      <c r="F99" s="29"/>
    </row>
    <row r="100" spans="1:10" ht="47.25" x14ac:dyDescent="0.25">
      <c r="A100" s="27">
        <v>65</v>
      </c>
      <c r="B100" s="18" t="s">
        <v>91</v>
      </c>
      <c r="C100" s="27">
        <v>1577</v>
      </c>
      <c r="D100" s="27">
        <v>433.5</v>
      </c>
      <c r="E100" s="10">
        <f>D100/C100*100</f>
        <v>27.488902980342424</v>
      </c>
      <c r="F100" s="6"/>
      <c r="G100" s="4">
        <v>1</v>
      </c>
      <c r="H100" s="4">
        <v>2</v>
      </c>
      <c r="I100" s="4">
        <v>2</v>
      </c>
      <c r="J100" s="4">
        <f>G100+H100+I100</f>
        <v>5</v>
      </c>
    </row>
    <row r="101" spans="1:10" ht="94.5" x14ac:dyDescent="0.25">
      <c r="A101" s="27">
        <v>66</v>
      </c>
      <c r="B101" s="18" t="s">
        <v>92</v>
      </c>
      <c r="C101" s="27">
        <v>0.15</v>
      </c>
      <c r="D101" s="27">
        <v>0</v>
      </c>
      <c r="E101" s="10">
        <f t="shared" ref="E101" si="11">D101/C101*100</f>
        <v>0</v>
      </c>
      <c r="F101" s="6"/>
    </row>
    <row r="102" spans="1:10" ht="47.25" x14ac:dyDescent="0.25">
      <c r="A102" s="27">
        <v>67</v>
      </c>
      <c r="B102" s="18" t="s">
        <v>93</v>
      </c>
      <c r="C102" s="27">
        <v>69</v>
      </c>
      <c r="D102" s="27">
        <v>60.3</v>
      </c>
      <c r="E102" s="10">
        <f>D102/C102*100</f>
        <v>87.391304347826079</v>
      </c>
      <c r="F102" s="6"/>
    </row>
    <row r="103" spans="1:10" ht="31.5" x14ac:dyDescent="0.25">
      <c r="A103" s="27">
        <v>68</v>
      </c>
      <c r="B103" s="18" t="s">
        <v>94</v>
      </c>
      <c r="C103" s="27">
        <v>0</v>
      </c>
      <c r="D103" s="27">
        <v>0</v>
      </c>
      <c r="E103" s="10">
        <v>100</v>
      </c>
      <c r="F103" s="6"/>
    </row>
    <row r="104" spans="1:10" ht="78.75" x14ac:dyDescent="0.25">
      <c r="A104" s="27">
        <v>69</v>
      </c>
      <c r="B104" s="18" t="s">
        <v>95</v>
      </c>
      <c r="C104" s="27">
        <v>23.9</v>
      </c>
      <c r="D104" s="27">
        <v>22.5</v>
      </c>
      <c r="E104" s="10">
        <f t="shared" ref="E104" si="12">D104/C104*100</f>
        <v>94.142259414225947</v>
      </c>
      <c r="F104" s="6"/>
    </row>
    <row r="105" spans="1:10" ht="25.9" customHeight="1" x14ac:dyDescent="0.25">
      <c r="A105" s="31"/>
      <c r="B105" s="32"/>
      <c r="C105" s="32"/>
      <c r="D105" s="33"/>
      <c r="E105" s="11">
        <f>(E104+E102+E101+E100)/4</f>
        <v>52.255616685598618</v>
      </c>
      <c r="F105" s="6"/>
    </row>
    <row r="106" spans="1:10" ht="42.6" customHeight="1" x14ac:dyDescent="0.25">
      <c r="A106" s="29" t="s">
        <v>33</v>
      </c>
      <c r="B106" s="29"/>
      <c r="C106" s="29"/>
      <c r="D106" s="29"/>
      <c r="E106" s="29"/>
      <c r="F106" s="29"/>
    </row>
    <row r="107" spans="1:10" ht="47.25" x14ac:dyDescent="0.25">
      <c r="A107" s="27">
        <v>70</v>
      </c>
      <c r="B107" s="6" t="s">
        <v>74</v>
      </c>
      <c r="C107" s="27" t="s">
        <v>75</v>
      </c>
      <c r="D107" s="52">
        <v>2.1000000000000001E-2</v>
      </c>
      <c r="E107" s="10">
        <v>100</v>
      </c>
      <c r="F107" s="6"/>
      <c r="G107" s="4">
        <v>4</v>
      </c>
      <c r="H107" s="4">
        <v>0</v>
      </c>
      <c r="I107" s="4">
        <v>0</v>
      </c>
      <c r="J107" s="4">
        <f>G107+H107+I107</f>
        <v>4</v>
      </c>
    </row>
    <row r="108" spans="1:10" ht="31.5" x14ac:dyDescent="0.25">
      <c r="A108" s="27">
        <v>71</v>
      </c>
      <c r="B108" s="6" t="s">
        <v>76</v>
      </c>
      <c r="C108" s="27" t="s">
        <v>77</v>
      </c>
      <c r="D108" s="52">
        <v>2E-3</v>
      </c>
      <c r="E108" s="10">
        <v>100</v>
      </c>
      <c r="F108" s="6"/>
    </row>
    <row r="109" spans="1:10" ht="66" customHeight="1" x14ac:dyDescent="0.25">
      <c r="A109" s="27">
        <v>72</v>
      </c>
      <c r="B109" s="6" t="s">
        <v>44</v>
      </c>
      <c r="C109" s="27" t="s">
        <v>45</v>
      </c>
      <c r="D109" s="27" t="s">
        <v>45</v>
      </c>
      <c r="E109" s="10">
        <v>100</v>
      </c>
      <c r="F109" s="6"/>
    </row>
    <row r="110" spans="1:10" ht="63" x14ac:dyDescent="0.25">
      <c r="A110" s="27">
        <v>73</v>
      </c>
      <c r="B110" s="6" t="s">
        <v>78</v>
      </c>
      <c r="C110" s="27" t="s">
        <v>45</v>
      </c>
      <c r="D110" s="27" t="s">
        <v>45</v>
      </c>
      <c r="E110" s="10">
        <v>100</v>
      </c>
      <c r="F110" s="6"/>
    </row>
    <row r="111" spans="1:10" ht="15.75" x14ac:dyDescent="0.25">
      <c r="A111" s="31"/>
      <c r="B111" s="32"/>
      <c r="C111" s="32"/>
      <c r="D111" s="33"/>
      <c r="E111" s="11">
        <f>(E110+E109+E108+E107)/4</f>
        <v>100</v>
      </c>
      <c r="F111" s="6"/>
    </row>
    <row r="112" spans="1:10" ht="42.6" customHeight="1" x14ac:dyDescent="0.25">
      <c r="A112" s="29" t="s">
        <v>34</v>
      </c>
      <c r="B112" s="29"/>
      <c r="C112" s="29"/>
      <c r="D112" s="29"/>
      <c r="E112" s="29"/>
      <c r="F112" s="29"/>
    </row>
    <row r="113" spans="1:10" ht="51.75" customHeight="1" x14ac:dyDescent="0.25">
      <c r="A113" s="27">
        <v>74</v>
      </c>
      <c r="B113" s="6" t="s">
        <v>35</v>
      </c>
      <c r="C113" s="27">
        <v>1</v>
      </c>
      <c r="D113" s="27">
        <v>1</v>
      </c>
      <c r="E113" s="10">
        <f>D113/C113*100</f>
        <v>100</v>
      </c>
      <c r="F113" s="6"/>
      <c r="G113" s="4">
        <v>2</v>
      </c>
      <c r="H113" s="4">
        <v>1</v>
      </c>
      <c r="I113" s="4">
        <v>2</v>
      </c>
      <c r="J113" s="4">
        <f>G113+H113+I113</f>
        <v>5</v>
      </c>
    </row>
    <row r="114" spans="1:10" ht="81.75" customHeight="1" x14ac:dyDescent="0.25">
      <c r="A114" s="27">
        <v>75</v>
      </c>
      <c r="B114" s="6" t="s">
        <v>81</v>
      </c>
      <c r="C114" s="27">
        <v>20</v>
      </c>
      <c r="D114" s="27">
        <v>8</v>
      </c>
      <c r="E114" s="10">
        <f t="shared" ref="E114:E117" si="13">D114/C114*100</f>
        <v>40</v>
      </c>
      <c r="F114" s="6"/>
    </row>
    <row r="115" spans="1:10" ht="94.5" x14ac:dyDescent="0.25">
      <c r="A115" s="27">
        <v>76</v>
      </c>
      <c r="B115" s="6" t="s">
        <v>36</v>
      </c>
      <c r="C115" s="27">
        <v>45</v>
      </c>
      <c r="D115" s="27">
        <v>25</v>
      </c>
      <c r="E115" s="10">
        <f t="shared" si="13"/>
        <v>55.555555555555557</v>
      </c>
      <c r="F115" s="6"/>
    </row>
    <row r="116" spans="1:10" ht="47.25" x14ac:dyDescent="0.25">
      <c r="A116" s="27">
        <v>77</v>
      </c>
      <c r="B116" s="6" t="s">
        <v>82</v>
      </c>
      <c r="C116" s="27">
        <v>1</v>
      </c>
      <c r="D116" s="27">
        <v>0</v>
      </c>
      <c r="E116" s="10">
        <f t="shared" si="13"/>
        <v>0</v>
      </c>
      <c r="F116" s="6" t="s">
        <v>55</v>
      </c>
    </row>
    <row r="117" spans="1:10" ht="63" x14ac:dyDescent="0.25">
      <c r="A117" s="27">
        <v>78</v>
      </c>
      <c r="B117" s="6" t="s">
        <v>37</v>
      </c>
      <c r="C117" s="27">
        <v>44.5</v>
      </c>
      <c r="D117" s="27">
        <v>44.5</v>
      </c>
      <c r="E117" s="10">
        <f t="shared" si="13"/>
        <v>100</v>
      </c>
      <c r="F117" s="6"/>
    </row>
    <row r="118" spans="1:10" ht="15.75" x14ac:dyDescent="0.25">
      <c r="A118" s="31"/>
      <c r="B118" s="32"/>
      <c r="C118" s="32"/>
      <c r="D118" s="33"/>
      <c r="E118" s="11">
        <f>(E114+E115+E116)/3</f>
        <v>31.851851851851851</v>
      </c>
      <c r="F118" s="6"/>
    </row>
    <row r="119" spans="1:10" ht="45.6" customHeight="1" x14ac:dyDescent="0.25">
      <c r="A119" s="29" t="s">
        <v>38</v>
      </c>
      <c r="B119" s="29"/>
      <c r="C119" s="29"/>
      <c r="D119" s="29"/>
      <c r="E119" s="29"/>
      <c r="F119" s="29"/>
      <c r="G119" s="4">
        <v>3</v>
      </c>
      <c r="H119" s="4">
        <v>1</v>
      </c>
      <c r="I119" s="4">
        <v>3</v>
      </c>
      <c r="J119" s="4">
        <f>G119+H119+I119</f>
        <v>7</v>
      </c>
    </row>
    <row r="120" spans="1:10" ht="57" customHeight="1" x14ac:dyDescent="0.25">
      <c r="A120" s="27">
        <v>79</v>
      </c>
      <c r="B120" s="6" t="s">
        <v>52</v>
      </c>
      <c r="C120" s="27">
        <v>0.5</v>
      </c>
      <c r="D120" s="27">
        <v>1.33</v>
      </c>
      <c r="E120" s="10">
        <f>C120/D120*100</f>
        <v>37.593984962406012</v>
      </c>
      <c r="F120" s="6" t="s">
        <v>16</v>
      </c>
    </row>
    <row r="121" spans="1:10" ht="83.25" customHeight="1" x14ac:dyDescent="0.25">
      <c r="A121" s="27">
        <v>80</v>
      </c>
      <c r="B121" s="6" t="s">
        <v>69</v>
      </c>
      <c r="C121" s="27">
        <v>99</v>
      </c>
      <c r="D121" s="10">
        <v>99.8</v>
      </c>
      <c r="E121" s="10">
        <f>D121/C121*100</f>
        <v>100.80808080808082</v>
      </c>
      <c r="F121" s="6"/>
    </row>
    <row r="122" spans="1:10" ht="110.25" x14ac:dyDescent="0.25">
      <c r="A122" s="27">
        <v>81</v>
      </c>
      <c r="B122" s="6" t="s">
        <v>70</v>
      </c>
      <c r="C122" s="27">
        <v>50</v>
      </c>
      <c r="D122" s="10">
        <v>36.4</v>
      </c>
      <c r="E122" s="10">
        <f>D122/C122*100</f>
        <v>72.8</v>
      </c>
      <c r="F122" s="6"/>
    </row>
    <row r="123" spans="1:10" ht="126" x14ac:dyDescent="0.25">
      <c r="A123" s="27">
        <v>82</v>
      </c>
      <c r="B123" s="6" t="s">
        <v>71</v>
      </c>
      <c r="C123" s="27">
        <v>100</v>
      </c>
      <c r="D123" s="10">
        <v>100</v>
      </c>
      <c r="E123" s="10">
        <f>D123/C123*100</f>
        <v>100</v>
      </c>
      <c r="F123" s="6"/>
    </row>
    <row r="124" spans="1:10" ht="31.5" x14ac:dyDescent="0.25">
      <c r="A124" s="27">
        <v>83</v>
      </c>
      <c r="B124" s="6" t="s">
        <v>39</v>
      </c>
      <c r="C124" s="27">
        <v>100</v>
      </c>
      <c r="D124" s="27">
        <v>17</v>
      </c>
      <c r="E124" s="10">
        <f t="shared" ref="E124:E125" si="14">D124/C124*100</f>
        <v>17</v>
      </c>
      <c r="F124" s="6"/>
    </row>
    <row r="125" spans="1:10" ht="31.5" x14ac:dyDescent="0.25">
      <c r="A125" s="27">
        <v>84</v>
      </c>
      <c r="B125" s="6" t="s">
        <v>138</v>
      </c>
      <c r="C125" s="27">
        <v>34</v>
      </c>
      <c r="D125" s="27">
        <v>4</v>
      </c>
      <c r="E125" s="10">
        <f t="shared" si="14"/>
        <v>11.76470588235294</v>
      </c>
      <c r="F125" s="6"/>
    </row>
    <row r="126" spans="1:10" ht="48" customHeight="1" x14ac:dyDescent="0.25">
      <c r="A126" s="27">
        <v>85</v>
      </c>
      <c r="B126" s="6" t="s">
        <v>72</v>
      </c>
      <c r="C126" s="27">
        <v>8</v>
      </c>
      <c r="D126" s="10">
        <v>8</v>
      </c>
      <c r="E126" s="10">
        <v>100</v>
      </c>
      <c r="F126" s="6"/>
    </row>
    <row r="127" spans="1:10" ht="18.75" x14ac:dyDescent="0.25">
      <c r="A127" s="37"/>
      <c r="B127" s="38"/>
      <c r="C127" s="38"/>
      <c r="D127" s="39"/>
      <c r="E127" s="22">
        <f>(E120+E122+E124+E125)/4</f>
        <v>34.789672711189738</v>
      </c>
      <c r="F127" s="25"/>
    </row>
    <row r="128" spans="1:10" ht="33" customHeight="1" x14ac:dyDescent="0.25">
      <c r="A128" s="29" t="s">
        <v>40</v>
      </c>
      <c r="B128" s="29"/>
      <c r="C128" s="29"/>
      <c r="D128" s="29"/>
      <c r="E128" s="29"/>
      <c r="F128" s="29"/>
    </row>
    <row r="129" spans="1:11" ht="112.5" customHeight="1" x14ac:dyDescent="0.25">
      <c r="A129" s="27">
        <v>86</v>
      </c>
      <c r="B129" s="6" t="s">
        <v>103</v>
      </c>
      <c r="C129" s="27">
        <v>100</v>
      </c>
      <c r="D129" s="27">
        <v>76.599999999999994</v>
      </c>
      <c r="E129" s="10">
        <f t="shared" ref="E129" si="15">D129/C129*100</f>
        <v>76.599999999999994</v>
      </c>
      <c r="F129" s="6"/>
      <c r="G129" s="4">
        <v>0</v>
      </c>
      <c r="H129" s="8">
        <v>2</v>
      </c>
      <c r="I129" s="8">
        <v>4</v>
      </c>
      <c r="J129" s="8">
        <f>G129+H129+I129</f>
        <v>6</v>
      </c>
      <c r="K129" s="8"/>
    </row>
    <row r="130" spans="1:11" ht="94.9" customHeight="1" x14ac:dyDescent="0.25">
      <c r="A130" s="27">
        <v>87</v>
      </c>
      <c r="B130" s="6" t="s">
        <v>104</v>
      </c>
      <c r="C130" s="27">
        <v>70</v>
      </c>
      <c r="D130" s="27">
        <v>60</v>
      </c>
      <c r="E130" s="10">
        <f>D130/C130*100</f>
        <v>85.714285714285708</v>
      </c>
      <c r="F130" s="6"/>
    </row>
    <row r="131" spans="1:11" ht="48.75" customHeight="1" x14ac:dyDescent="0.25">
      <c r="A131" s="27">
        <v>88</v>
      </c>
      <c r="B131" s="6" t="s">
        <v>105</v>
      </c>
      <c r="C131" s="27">
        <v>95</v>
      </c>
      <c r="D131" s="27">
        <v>0</v>
      </c>
      <c r="E131" s="10">
        <f t="shared" ref="E131:E133" si="16">D131/C131*100</f>
        <v>0</v>
      </c>
      <c r="F131" s="6" t="s">
        <v>55</v>
      </c>
    </row>
    <row r="132" spans="1:11" ht="81" customHeight="1" x14ac:dyDescent="0.25">
      <c r="A132" s="27">
        <v>89</v>
      </c>
      <c r="B132" s="6" t="s">
        <v>106</v>
      </c>
      <c r="C132" s="27">
        <v>100</v>
      </c>
      <c r="D132" s="27">
        <v>50.2</v>
      </c>
      <c r="E132" s="10">
        <f>D132/C132*100</f>
        <v>50.2</v>
      </c>
      <c r="F132" s="6" t="s">
        <v>55</v>
      </c>
    </row>
    <row r="133" spans="1:11" ht="81" customHeight="1" x14ac:dyDescent="0.25">
      <c r="A133" s="27">
        <v>90</v>
      </c>
      <c r="B133" s="6" t="s">
        <v>107</v>
      </c>
      <c r="C133" s="27">
        <v>100</v>
      </c>
      <c r="D133" s="27">
        <v>0</v>
      </c>
      <c r="E133" s="10">
        <f t="shared" si="16"/>
        <v>0</v>
      </c>
      <c r="F133" s="6" t="s">
        <v>55</v>
      </c>
    </row>
    <row r="134" spans="1:11" ht="33.75" customHeight="1" x14ac:dyDescent="0.25">
      <c r="A134" s="27">
        <v>91</v>
      </c>
      <c r="B134" s="6" t="s">
        <v>108</v>
      </c>
      <c r="C134" s="27">
        <v>3500</v>
      </c>
      <c r="D134" s="27">
        <v>1843</v>
      </c>
      <c r="E134" s="10">
        <f>D134/C134*100</f>
        <v>52.657142857142858</v>
      </c>
      <c r="F134" s="6"/>
    </row>
    <row r="135" spans="1:11" ht="15.75" x14ac:dyDescent="0.25">
      <c r="A135" s="31"/>
      <c r="B135" s="32"/>
      <c r="C135" s="32"/>
      <c r="D135" s="33"/>
      <c r="E135" s="11">
        <f>(E134+E133+E132+E131+E130+E129)/4</f>
        <v>66.292857142857144</v>
      </c>
      <c r="F135" s="6"/>
    </row>
    <row r="136" spans="1:11" ht="42" customHeight="1" x14ac:dyDescent="0.25">
      <c r="A136" s="29" t="s">
        <v>41</v>
      </c>
      <c r="B136" s="29"/>
      <c r="C136" s="29"/>
      <c r="D136" s="29"/>
      <c r="E136" s="29"/>
      <c r="F136" s="29"/>
    </row>
    <row r="137" spans="1:11" ht="31.5" x14ac:dyDescent="0.25">
      <c r="A137" s="27">
        <v>92</v>
      </c>
      <c r="B137" s="6" t="s">
        <v>117</v>
      </c>
      <c r="C137" s="27">
        <v>54.4</v>
      </c>
      <c r="D137" s="27">
        <v>54.4</v>
      </c>
      <c r="E137" s="10">
        <f>D137/C137*100</f>
        <v>100</v>
      </c>
      <c r="F137" s="6"/>
      <c r="G137" s="4">
        <v>6</v>
      </c>
      <c r="H137" s="4">
        <v>1</v>
      </c>
      <c r="I137" s="4">
        <v>0</v>
      </c>
      <c r="J137" s="4">
        <f>G137+H137+I137</f>
        <v>7</v>
      </c>
    </row>
    <row r="138" spans="1:11" ht="47.25" x14ac:dyDescent="0.25">
      <c r="A138" s="27">
        <v>93</v>
      </c>
      <c r="B138" s="6" t="s">
        <v>118</v>
      </c>
      <c r="C138" s="53">
        <v>2671.7</v>
      </c>
      <c r="D138" s="54">
        <v>2671.7</v>
      </c>
      <c r="E138" s="10">
        <f t="shared" ref="E138:E143" si="17">D138/C138*100</f>
        <v>100</v>
      </c>
      <c r="F138" s="6"/>
    </row>
    <row r="139" spans="1:11" ht="31.5" x14ac:dyDescent="0.25">
      <c r="A139" s="27">
        <v>94</v>
      </c>
      <c r="B139" s="6" t="s">
        <v>119</v>
      </c>
      <c r="C139" s="54">
        <v>53900</v>
      </c>
      <c r="D139" s="54">
        <v>53900</v>
      </c>
      <c r="E139" s="10">
        <f t="shared" si="17"/>
        <v>100</v>
      </c>
      <c r="F139" s="6"/>
    </row>
    <row r="140" spans="1:11" ht="63" x14ac:dyDescent="0.25">
      <c r="A140" s="27">
        <v>95</v>
      </c>
      <c r="B140" s="6" t="s">
        <v>120</v>
      </c>
      <c r="C140" s="27">
        <v>8</v>
      </c>
      <c r="D140" s="27">
        <v>5</v>
      </c>
      <c r="E140" s="10">
        <f t="shared" si="17"/>
        <v>62.5</v>
      </c>
      <c r="F140" s="6"/>
    </row>
    <row r="141" spans="1:11" ht="47.25" x14ac:dyDescent="0.25">
      <c r="A141" s="27">
        <v>96</v>
      </c>
      <c r="B141" s="6" t="s">
        <v>121</v>
      </c>
      <c r="C141" s="27">
        <v>652173.9</v>
      </c>
      <c r="D141" s="27">
        <v>652173.9</v>
      </c>
      <c r="E141" s="10">
        <f t="shared" si="17"/>
        <v>100</v>
      </c>
      <c r="F141" s="6"/>
    </row>
    <row r="142" spans="1:11" ht="63" x14ac:dyDescent="0.25">
      <c r="A142" s="27">
        <v>97</v>
      </c>
      <c r="B142" s="6" t="s">
        <v>122</v>
      </c>
      <c r="C142" s="55">
        <v>68</v>
      </c>
      <c r="D142" s="55">
        <v>68</v>
      </c>
      <c r="E142" s="10">
        <f t="shared" si="17"/>
        <v>100</v>
      </c>
      <c r="F142" s="6"/>
    </row>
    <row r="143" spans="1:11" ht="63" x14ac:dyDescent="0.25">
      <c r="A143" s="27">
        <v>98</v>
      </c>
      <c r="B143" s="6" t="s">
        <v>123</v>
      </c>
      <c r="C143" s="54">
        <v>1</v>
      </c>
      <c r="D143" s="54">
        <v>1</v>
      </c>
      <c r="E143" s="10">
        <f t="shared" si="17"/>
        <v>100</v>
      </c>
      <c r="F143" s="6"/>
    </row>
    <row r="144" spans="1:11" ht="15.75" x14ac:dyDescent="0.25">
      <c r="A144" s="31"/>
      <c r="B144" s="32"/>
      <c r="C144" s="32"/>
      <c r="D144" s="33"/>
      <c r="E144" s="11">
        <f>(E140)/1</f>
        <v>62.5</v>
      </c>
      <c r="F144" s="6"/>
    </row>
    <row r="145" spans="1:10" ht="28.9" customHeight="1" x14ac:dyDescent="0.25">
      <c r="A145" s="37" t="s">
        <v>96</v>
      </c>
      <c r="B145" s="38"/>
      <c r="C145" s="38"/>
      <c r="D145" s="38"/>
      <c r="E145" s="38"/>
      <c r="F145" s="39"/>
    </row>
    <row r="146" spans="1:10" ht="63" x14ac:dyDescent="0.25">
      <c r="A146" s="27">
        <v>99</v>
      </c>
      <c r="B146" s="19" t="s">
        <v>97</v>
      </c>
      <c r="C146" s="27">
        <v>100</v>
      </c>
      <c r="D146" s="27">
        <v>76</v>
      </c>
      <c r="E146" s="10">
        <f>D146/C146*100</f>
        <v>76</v>
      </c>
      <c r="F146" s="6"/>
      <c r="G146" s="4">
        <v>1</v>
      </c>
      <c r="H146" s="4">
        <v>2</v>
      </c>
      <c r="I146" s="4">
        <v>0</v>
      </c>
      <c r="J146" s="4">
        <f>G146+H146+I146</f>
        <v>3</v>
      </c>
    </row>
    <row r="147" spans="1:10" ht="114" customHeight="1" x14ac:dyDescent="0.25">
      <c r="A147" s="27">
        <v>100</v>
      </c>
      <c r="B147" s="19" t="s">
        <v>98</v>
      </c>
      <c r="C147" s="27">
        <v>60</v>
      </c>
      <c r="D147" s="27">
        <v>100</v>
      </c>
      <c r="E147" s="10">
        <f t="shared" ref="E147:E148" si="18">D147/C147*100</f>
        <v>166.66666666666669</v>
      </c>
      <c r="F147" s="6" t="s">
        <v>130</v>
      </c>
    </row>
    <row r="148" spans="1:10" ht="47.25" x14ac:dyDescent="0.25">
      <c r="A148" s="27">
        <v>101</v>
      </c>
      <c r="B148" s="19" t="s">
        <v>99</v>
      </c>
      <c r="C148" s="27">
        <v>3</v>
      </c>
      <c r="D148" s="27">
        <v>2</v>
      </c>
      <c r="E148" s="10">
        <f t="shared" si="18"/>
        <v>66.666666666666657</v>
      </c>
      <c r="F148" s="6"/>
    </row>
    <row r="149" spans="1:10" ht="15.75" x14ac:dyDescent="0.25">
      <c r="A149" s="31"/>
      <c r="B149" s="32"/>
      <c r="C149" s="32"/>
      <c r="D149" s="33"/>
      <c r="E149" s="11">
        <f>(E146+E148)/2</f>
        <v>71.333333333333329</v>
      </c>
      <c r="F149" s="6"/>
    </row>
    <row r="150" spans="1:10" ht="23.25" customHeight="1" x14ac:dyDescent="0.25">
      <c r="A150" s="42" t="s">
        <v>43</v>
      </c>
      <c r="B150" s="43"/>
      <c r="C150" s="43"/>
      <c r="D150" s="44"/>
      <c r="E150" s="22">
        <f>(E7+E10+E11+E12+E17+E18+E21+E22+E23+E26+E27+E28++E29+E32+E34+E38+E39+E40+E41+E42+E43+E53+E61+E62+E63+E64+E67+E69+E70+E71+E73+E78+E80+E81+E87+E90+E94+E100+E101+E102+E104+E114+E115+E116+E120+E122+E124+E125+E129+E130+E131+E132+E133+E134+E140+E146+E148)/57</f>
        <v>48.296829080919188</v>
      </c>
      <c r="F150" s="7"/>
    </row>
  </sheetData>
  <mergeCells count="45">
    <mergeCell ref="A145:F145"/>
    <mergeCell ref="A149:D149"/>
    <mergeCell ref="A2:F2"/>
    <mergeCell ref="A150:D150"/>
    <mergeCell ref="A105:D105"/>
    <mergeCell ref="A111:D111"/>
    <mergeCell ref="A118:D118"/>
    <mergeCell ref="A127:D127"/>
    <mergeCell ref="A135:D135"/>
    <mergeCell ref="A144:D144"/>
    <mergeCell ref="A119:F119"/>
    <mergeCell ref="A128:F128"/>
    <mergeCell ref="A136:F136"/>
    <mergeCell ref="A51:D51"/>
    <mergeCell ref="A55:D55"/>
    <mergeCell ref="A112:F112"/>
    <mergeCell ref="A92:F92"/>
    <mergeCell ref="A99:F99"/>
    <mergeCell ref="A106:F106"/>
    <mergeCell ref="A98:D98"/>
    <mergeCell ref="A91:D91"/>
    <mergeCell ref="A52:F52"/>
    <mergeCell ref="A56:F56"/>
    <mergeCell ref="A60:F60"/>
    <mergeCell ref="A66:F66"/>
    <mergeCell ref="A75:F75"/>
    <mergeCell ref="A86:F86"/>
    <mergeCell ref="A59:D59"/>
    <mergeCell ref="A65:D65"/>
    <mergeCell ref="A74:D74"/>
    <mergeCell ref="A85:D85"/>
    <mergeCell ref="A4:F4"/>
    <mergeCell ref="A45:F45"/>
    <mergeCell ref="A6:F6"/>
    <mergeCell ref="A16:F16"/>
    <mergeCell ref="A20:F20"/>
    <mergeCell ref="A25:F25"/>
    <mergeCell ref="A31:F31"/>
    <mergeCell ref="A36:F36"/>
    <mergeCell ref="A15:D15"/>
    <mergeCell ref="A19:D19"/>
    <mergeCell ref="A24:D24"/>
    <mergeCell ref="A30:D30"/>
    <mergeCell ref="A35:D35"/>
    <mergeCell ref="A44:D44"/>
  </mergeCells>
  <pageMargins left="0.7" right="0.7" top="0.75" bottom="0.75" header="0.3" footer="0.3"/>
  <pageSetup paperSize="9" scale="58" fitToHeight="0" orientation="portrait" r:id="rId1"/>
  <rowBreaks count="5" manualBreakCount="5">
    <brk id="15" max="5" man="1"/>
    <brk id="65" max="5" man="1"/>
    <brk id="91" max="5" man="1"/>
    <brk id="111" max="5" man="1"/>
    <brk id="127" max="5" man="1"/>
  </rowBreaks>
  <colBreaks count="1" manualBreakCount="1">
    <brk id="6" max="2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Никитина</dc:creator>
  <cp:lastModifiedBy>Ирина Черновая</cp:lastModifiedBy>
  <cp:lastPrinted>2022-07-22T10:41:02Z</cp:lastPrinted>
  <dcterms:created xsi:type="dcterms:W3CDTF">2020-08-21T06:55:14Z</dcterms:created>
  <dcterms:modified xsi:type="dcterms:W3CDTF">2022-07-29T05:51:08Z</dcterms:modified>
</cp:coreProperties>
</file>